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1" sheetId="1" state="visible" r:id="rId2"/>
    <sheet name="MEMÓRIA DE CÁLCULO 11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11'!$A$1:$N$428</definedName>
    <definedName function="false" hidden="false" localSheetId="0" name="_xlnm.Print_Titles" vbProcedure="false">'MEDIÇÃO 11'!$1:$1</definedName>
    <definedName function="false" hidden="true" localSheetId="0" name="_xlnm._FilterDatabase" vbProcedure="false">'MEDIÇÃO 11'!$N$2:$N$415</definedName>
    <definedName function="false" hidden="false" localSheetId="0" name="_xlnm.Print_Area_0" vbProcedure="false">'MEDIÇÃO 11'!$A$2:$N$428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<sst xmlns="http://schemas.openxmlformats.org/spreadsheetml/2006/main" count="1215" uniqueCount="623">
  <si>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</si>
  <si>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</si>
  <si>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03/10/2024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</si>
  <si>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</si>
  <si>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</si>
  <si>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</si>
  <si>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</si>
  <si>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</si>
  <si>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</si>
  <si>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</si>
  <si>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</si>
  <si>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</si>
  <si>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</si>
  <si>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</si>
  <si>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</si>
  <si>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</si>
  <si>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</si>
  <si>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</si>
  <si>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</si>
  <si>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</si>
  <si>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</si>
  <si>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</si>
  <si>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</si>
  <si>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11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</si>
  <si>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</si>
  <si>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</si>
  <si>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</si>
  <si>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</si>
  <si>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</si>
  <si>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</si>
  <si>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</si>
  <si>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</si>
  <si>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</si>
  <si>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</si>
  <si>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</si>
  <si>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</si>
  <si>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</si>
  <si>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</si>
  <si>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</si>
  <si>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</si>
  <si>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</si>
  <si>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</si>
  <si>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</si>
  <si>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</si>
  <si>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</si>
  <si>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</si>
  <si>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</si>
  <si>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</si>
  <si>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</si>
  <si>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</si>
  <si>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</si>
  <si>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</si>
  <si>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</si>
  <si>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</si>
  <si>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</si>
  <si>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</si>
  <si>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</si>
  <si>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</si>
  <si>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</si>
  <si>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</si>
  <si>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</si>
  <si>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</si>
  <si>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</si>
  <si>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</si>
  <si>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</si>
  <si>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</si>
  <si>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</si>
  <si>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</si>
  <si>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</si>
  <si>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</si>
  <si>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</si>
  <si>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</si>
  <si>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</si>
  <si>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</si>
  <si>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</si>
  <si>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</si>
  <si>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</si>
  <si>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</si>
  <si>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</si>
  <si>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</si>
  <si>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</si>
  <si>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</si>
  <si>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</si>
  <si>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</si>
  <si>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</si>
  <si>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</si>
  <si>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</si>
  <si>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</si>
  <si>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</si>
  <si>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</si>
  <si>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</si>
  <si>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</si>
  <si>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</si>
  <si>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</si>
  <si>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</si>
  <si>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</si>
  <si>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</si>
  <si>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</si>
  <si>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</si>
  <si>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</si>
  <si>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</si>
  <si>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</si>
  <si>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</si>
  <si>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</si>
  <si>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</si>
  <si>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</si>
  <si>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</si>
  <si>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</si>
  <si>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</si>
  <si>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</si>
  <si>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</si>
  <si>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</si>
  <si>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</si>
  <si>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</si>
  <si>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</si>
  <si>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</si>
  <si>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</si>
  <si>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</si>
  <si>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</si>
  <si>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</si>
  <si>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</si>
  <si>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</si>
  <si>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</si>
  <si>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</si>
  <si>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</si>
  <si>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</si>
  <si>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</si>
  <si>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</si>
  <si>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</si>
  <si>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</si>
  <si>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</si>
  <si>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</si>
  <si>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</si>
  <si>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</si>
  <si>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</si>
  <si>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</si>
  <si>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</si>
  <si>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</si>
  <si>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</si>
  <si>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</si>
  <si>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</si>
  <si>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</si>
  <si>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</si>
  <si>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</si>
  <si>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</si>
  <si>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</si>
  <si>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</si>
  <si>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</si>
  <si>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</si>
  <si>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</si>
  <si>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</si>
  <si>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</si>
  <si>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</si>
  <si>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</si>
  <si>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</si>
  <si>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</si>
  <si>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</si>
  <si>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</si>
  <si>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</si>
  <si>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</si>
  <si>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</si>
  <si>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</si>
  <si>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</si>
  <si>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</si>
  <si>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</si>
  <si>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</si>
  <si>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</si>
  <si>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</si>
  <si>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</si>
  <si>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</si>
  <si>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</si>
  <si>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</si>
  <si>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</si>
  <si>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</si>
  <si>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</si>
  <si>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</si>
  <si>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</si>
  <si>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</si>
  <si>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</si>
  <si>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</si>
  <si>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</si>
  <si>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</si>
  <si>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</si>
  <si>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</si>
  <si>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</si>
  <si>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</si>
  <si>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</si>
  <si>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</si>
  <si>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</si>
  <si>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</si>
  <si>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</si>
  <si>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</si>
  <si>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</si>
  <si>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</si>
  <si>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</si>
  <si>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</si>
  <si>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</si>
  <si>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</si>
  <si>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</si>
  <si>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</si>
  <si>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</si>
  <si>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</si>
  <si>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</si>
  <si>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</si>
  <si>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</si>
  <si>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</si>
  <si>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</si>
  <si>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</si>
  <si>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</si>
  <si>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</si>
  <si>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</si>
  <si>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</si>
  <si>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</si>
  <si>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</si>
  <si>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</si>
  <si>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</si>
  <si>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</si>
  <si>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</si>
  <si>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</si>
  <si>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</si>
  <si>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</si>
  <si>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</si>
  <si>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</si>
  <si>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</si>
  <si>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</si>
  <si>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</si>
  <si>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</si>
  <si>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</si>
  <si>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</si>
  <si>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</si>
  <si>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</si>
  <si>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</si>
  <si>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</si>
  <si>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</si>
  <si>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</si>
  <si>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</si>
  <si>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</si>
  <si>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</si>
  <si>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</si>
  <si>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</si>
  <si>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</si>
  <si>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</si>
  <si>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</si>
  <si>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</si>
  <si>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</si>
  <si>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</si>
  <si>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</si>
  <si>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</si>
  <si>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</si>
  <si>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</si>
  <si>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</si>
  <si>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</si>
  <si>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</si>
  <si>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</si>
  <si>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</si>
  <si>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</si>
  <si>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</si>
  <si>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</si>
  <si>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</si>
  <si>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</si>
  <si>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</si>
  <si>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</si>
  <si>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</si>
  <si>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</si>
  <si>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</si>
  <si>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</si>
  <si>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</si>
  <si>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</si>
  <si>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</si>
  <si>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</si>
  <si>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</si>
  <si>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</si>
  <si>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</si>
  <si>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</si>
  <si>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</si>
  <si>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</si>
  <si>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</si>
  <si>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</si>
  <si>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</si>
  <si>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</si>
  <si>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</si>
  <si>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</si>
  <si>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</si>
  <si>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</si>
  <si>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</si>
  <si>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</si>
  <si>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</si>
  <si>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</si>
  <si>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</si>
  <si>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</si>
  <si>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</si>
  <si>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</si>
  <si>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</si>
  <si>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</si>
  <si>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</si>
  <si>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</si>
  <si>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</si>
  <si>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</si>
  <si>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</si>
  <si>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</si>
  <si>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</si>
  <si>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</si>
  <si>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</si>
  <si>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</si>
  <si>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</si>
  <si>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</si>
  <si>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</si>
  <si>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</si>
  <si>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</si>
  <si>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</si>
  <si>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</si>
  <si>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</si>
  <si>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</si>
  <si>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</si>
  <si>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</si>
  <si>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</si>
  <si>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</si>
  <si>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</si>
  <si>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</si>
  <si>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</si>
  <si>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</si>
  <si>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</si>
  <si>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</si>
  <si>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</si>
  <si>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</si>
  <si>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</si>
  <si>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</si>
  <si>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</si>
  <si>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</si>
  <si>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</si>
  <si>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</si>
  <si>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</si>
  <si>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</si>
  <si>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</si>
  <si>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</si>
  <si>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</si>
  <si>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</si>
  <si>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</si>
  <si>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</si>
  <si>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</si>
  <si>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</si>
  <si>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</si>
  <si>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</si>
  <si>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</si>
  <si>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</si>
  <si>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</si>
  <si>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</si>
  <si>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</si>
  <si>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</si>
  <si>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</si>
  <si>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</si>
  <si>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</si>
  <si>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</si>
  <si>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</si>
  <si>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</si>
  <si>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</si>
  <si>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</si>
  <si>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</si>
  <si>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</si>
  <si>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</si>
  <si>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</si>
  <si>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</si>
  <si>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</si>
  <si>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</si>
  <si>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</si>
  <si>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</si>
  <si>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</si>
  <si>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</si>
  <si>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</si>
  <si>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</si>
  <si>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</si>
  <si>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</si>
  <si>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</si>
  <si>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</si>
  <si>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</si>
  <si>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</si>
  <si>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</si>
  <si>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</si>
  <si>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</si>
  <si>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</si>
  <si>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</si>
  <si>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</si>
  <si>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</si>
  <si>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</si>
  <si>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</si>
  <si>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</si>
  <si>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</si>
  <si>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</si>
  <si>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</si>
  <si>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</si>
  <si>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</si>
  <si>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</si>
  <si>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</si>
  <si>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</si>
  <si>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</si>
  <si>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</si>
  <si>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</si>
  <si>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</si>
  <si>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</si>
  <si>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</si>
  <si>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</si>
  <si>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</si>
  <si>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</si>
  <si>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</si>
  <si>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</si>
  <si>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</si>
  <si>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</si>
  <si>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</si>
  <si>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</si>
  <si>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</si>
  <si>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</si>
  <si>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</si>
  <si>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</si>
  <si>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</si>
  <si>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</si>
  <si>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</si>
  <si>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</si>
  <si>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</si>
  <si>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</si>
  <si>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</si>
  <si>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</si>
  <si>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</si>
  <si>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</si>
  <si>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</si>
  <si>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</si>
  <si>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</si>
  <si>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</si>
  <si>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</si>
  <si>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</si>
  <si>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</si>
  <si>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</si>
  <si>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</si>
  <si>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</si>
  <si>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</si>
  <si>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</si>
  <si>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</si>
  <si>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</si>
  <si>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</si>
  <si>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</si>
  <si>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</si>
  <si>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</si>
  <si>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</si>
  <si>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</si>
  <si>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</si>
  <si>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</si>
  <si>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</si>
  <si>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</si>
  <si>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</si>
  <si>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</si>
  <si>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</si>
  <si>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</si>
  <si>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</si>
  <si>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</si>
  <si>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</si>
  <si>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</si>
  <si>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</si>
  <si>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</si>
  <si>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</si>
  <si>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</si>
  <si>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</si>
  <si>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</si>
  <si>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</si>
  <si>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</si>
  <si>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</si>
  <si>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</si>
  <si>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</si>
  <si>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</si>
  <si>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</si>
  <si>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</si>
  <si>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</si>
  <si>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</si>
  <si>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</si>
  <si>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</si>
  <si>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</si>
  <si>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</si>
  <si>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</si>
  <si>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</si>
  <si>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</si>
  <si>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</si>
  <si>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</si>
  <si>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</si>
  <si>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</si>
  <si>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</si>
  <si>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</si>
  <si>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</si>
  <si>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</si>
  <si>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</si>
  <si>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</si>
  <si>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</si>
  <si>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</si>
  <si>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</si>
  <si>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</si>
  <si>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</si>
  <si>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</si>
  <si>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</si>
  <si>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</si>
  <si>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</si>
  <si>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</si>
  <si>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</si>
  <si>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</si>
  <si>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</si>
  <si>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</si>
  <si>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</si>
  <si>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</si>
  <si>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</si>
  <si>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</si>
  <si>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</si>
  <si>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</si>
  <si>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</si>
  <si>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</si>
  <si>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</si>
  <si>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</si>
  <si>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</si>
  <si>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</si>
  <si>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</si>
  <si>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</si>
  <si>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</si>
  <si>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</si>
  <si>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</si>
  <si>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</si>
  <si>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</si>
  <si>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</si>
  <si>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</si>
  <si>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</si>
  <si>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</si>
  <si>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</si>
  <si>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</si>
  <si>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</si>
  <si>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</si>
  <si>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</si>
  <si>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</si>
  <si>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</si>
  <si>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</si>
  <si>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</si>
  <si>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</si>
  <si>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</si>
  <si>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</si>
  <si>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</si>
  <si>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</si>
  <si>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</si>
  <si>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</si>
  <si>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</si>
  <si>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</si>
  <si>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</si>
  <si>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</si>
  <si>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</si>
  <si>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</si>
  <si>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</si>
  <si>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</si>
  <si>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</si>
  <si>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</si>
  <si>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</si>
  <si>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</si>
  <si>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</si>
  <si>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</si>
  <si>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</si>
  <si>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</si>
  <si>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</si>
  <si>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</si>
  <si>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</si>
  <si>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</si>
  <si>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</si>
  <si>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</si>
  <si>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</si>
  <si>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</si>
  <si>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</si>
  <si>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</si>
  <si>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</si>
  <si>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</si>
  <si>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</si>
  <si>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</si>
  <si>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</si>
  <si>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</si>
  <si>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</si>
  <si>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</si>
  <si>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</si>
  <si>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</si>
  <si>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</si>
  <si>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</si>
  <si>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</si>
  <si>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</si>
  <si>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</si>
  <si>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</si>
  <si>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</si>
  <si>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</si>
  <si>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</si>
  <si>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</si>
  <si>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</si>
  <si>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</si>
  <si>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</si>
  <si>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</si>
  <si>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</si>
  <si>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</si>
  <si>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</si>
  <si>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</si>
  <si>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</si>
  <si>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</si>
  <si>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</si>
  <si>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</si>
  <si>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</si>
  <si>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</si>
  <si>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</si>
  <si>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</si>
  <si>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</si>
  <si>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</si>
  <si>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</si>
  <si>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</si>
  <si>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</si>
  <si>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</si>
  <si>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</si>
  <si>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</si>
  <si>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</si>
  <si>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</si>
  <si>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11ª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</si>
  <si>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</si>
  <si>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</si>
  <si>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</si>
  <si>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</si>
  <si>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1,00 mês</t>
  </si>
  <si>
    <t xml:space="preserve">__________________________________________________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</si>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</sst>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8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32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4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2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6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3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5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5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6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243360</xdr:colOff>
      <xdr:row>0</xdr:row>
      <xdr:rowOff>1110240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37880" cy="837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696960</xdr:colOff>
      <xdr:row>6</xdr:row>
      <xdr:rowOff>186840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45880" cy="104976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416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I7" activeCellId="0" sqref="I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3.15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4.79"/>
    <col collapsed="false" customWidth="true" hidden="false" outlineLevel="0" max="16" min="16" style="1" width="14.09"/>
    <col collapsed="false" customWidth="true" hidden="false" outlineLevel="0" max="17" min="17" style="1" width="13.28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11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45603</v>
      </c>
      <c r="N5" s="22"/>
      <c r="O5" s="23"/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45536</v>
      </c>
      <c r="G6" s="26"/>
      <c r="H6" s="27" t="s">
        <v>11</v>
      </c>
      <c r="I6" s="28" t="n">
        <v>45565</v>
      </c>
      <c r="J6" s="28"/>
      <c r="K6" s="29" t="s">
        <v>12</v>
      </c>
      <c r="L6" s="29"/>
      <c r="M6" s="30" t="s">
        <v>13</v>
      </c>
      <c r="N6" s="30"/>
      <c r="O6" s="23"/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11</v>
      </c>
      <c r="G7" s="32"/>
      <c r="H7" s="32"/>
      <c r="I7" s="33" t="n">
        <f aca="false">L419</f>
        <v>231056.354</v>
      </c>
      <c r="J7" s="33"/>
      <c r="K7" s="34" t="s">
        <v>15</v>
      </c>
      <c r="L7" s="35" t="n">
        <f aca="false">H419</f>
        <v>0.0209393481629945</v>
      </c>
      <c r="M7" s="36" t="s">
        <v>16</v>
      </c>
      <c r="N7" s="37" t="n">
        <f aca="false">H420</f>
        <v>0.539983582733747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9"/>
      <c r="J10" s="61" t="n">
        <f aca="false">SUM(J11:J13)</f>
        <v>0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1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1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15244</v>
      </c>
      <c r="G13" s="66" t="n">
        <f aca="false">F13*E13</f>
        <v>8948.9902</v>
      </c>
      <c r="H13" s="67" t="n">
        <f aca="false">F13/D13</f>
        <v>1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15244</v>
      </c>
      <c r="M13" s="71" t="n">
        <f aca="false">TRUNC((G13+J13),3)</f>
        <v>8948.99</v>
      </c>
      <c r="N13" s="72" t="n">
        <f aca="false">H13+K13</f>
        <v>1</v>
      </c>
      <c r="O13" s="1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9"/>
      <c r="J14" s="61" t="n">
        <f aca="false">SUM(J15:J19)</f>
        <v>0</v>
      </c>
      <c r="K14" s="60"/>
      <c r="L14" s="57"/>
      <c r="M14" s="61" t="n">
        <f aca="false">SUM(M15:M19)</f>
        <v>1671114.487</v>
      </c>
      <c r="N14" s="60"/>
      <c r="O14" s="1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180632.629412266</v>
      </c>
      <c r="G15" s="66" t="n">
        <f aca="false">F15*E15</f>
        <v>307337.379000001</v>
      </c>
      <c r="H15" s="67" t="n">
        <f aca="false">F15/D15</f>
        <v>0.999999996746247</v>
      </c>
      <c r="I15" s="68"/>
      <c r="J15" s="69" t="n">
        <f aca="false">TRUNC((I15*E15),3)</f>
        <v>0</v>
      </c>
      <c r="K15" s="67" t="n">
        <f aca="false">I15/D15</f>
        <v>0</v>
      </c>
      <c r="L15" s="70" t="n">
        <f aca="false">F15+I15</f>
        <v>180632.629412266</v>
      </c>
      <c r="M15" s="71" t="n">
        <f aca="false">TRUNC((G15+J15),3)</f>
        <v>307337.379</v>
      </c>
      <c r="N15" s="72" t="n">
        <f aca="false">H15+K15</f>
        <v>0.999999996746247</v>
      </c>
      <c r="O15" s="1"/>
      <c r="P15" s="19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900400.588831366</v>
      </c>
      <c r="G16" s="66" t="n">
        <f aca="false">F16*E16</f>
        <v>770472.779</v>
      </c>
      <c r="H16" s="67" t="n">
        <f aca="false">F16/D16</f>
        <v>0.999999998702096</v>
      </c>
      <c r="I16" s="68"/>
      <c r="J16" s="69" t="n">
        <f aca="false">TRUNC((I16*E16),3)</f>
        <v>0</v>
      </c>
      <c r="K16" s="67" t="n">
        <f aca="false">I16/D16</f>
        <v>0</v>
      </c>
      <c r="L16" s="70" t="n">
        <f aca="false">F16+I16</f>
        <v>900400.588831366</v>
      </c>
      <c r="M16" s="71" t="n">
        <f aca="false">TRUNC((G16+J16),3)</f>
        <v>770472.779</v>
      </c>
      <c r="N16" s="72" t="n">
        <f aca="false">H16+K16</f>
        <v>0.999999998702096</v>
      </c>
      <c r="O16" s="1"/>
      <c r="P16" s="19"/>
      <c r="Q16" s="73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40895.46</v>
      </c>
      <c r="G17" s="66" t="n">
        <f aca="false">F17*E17</f>
        <v>335700.6</v>
      </c>
      <c r="H17" s="67" t="n">
        <f aca="false">F17/D17</f>
        <v>1</v>
      </c>
      <c r="I17" s="68"/>
      <c r="J17" s="69" t="n">
        <f aca="false">TRUNC((I17*E17),3)</f>
        <v>0</v>
      </c>
      <c r="K17" s="67" t="n">
        <f aca="false">I17/D17</f>
        <v>0</v>
      </c>
      <c r="L17" s="70" t="n">
        <f aca="false">F17+I17</f>
        <v>40895.46</v>
      </c>
      <c r="M17" s="71" t="n">
        <f aca="false">TRUNC((G17+J17),3)</f>
        <v>335700.6</v>
      </c>
      <c r="N17" s="72" t="n">
        <f aca="false">H17+K17</f>
        <v>1</v>
      </c>
      <c r="O17" s="1"/>
      <c r="P17" s="19"/>
      <c r="Q17" s="73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195.2</v>
      </c>
      <c r="G18" s="66" t="n">
        <f aca="false">F18*E18</f>
        <v>27210.78</v>
      </c>
      <c r="H18" s="67" t="n">
        <f aca="false">F18/D18</f>
        <v>1</v>
      </c>
      <c r="I18" s="68"/>
      <c r="J18" s="69" t="n">
        <f aca="false">TRUNC((I18*E18),3)</f>
        <v>0</v>
      </c>
      <c r="K18" s="67" t="n">
        <f aca="false">I18/D18</f>
        <v>0</v>
      </c>
      <c r="L18" s="70" t="n">
        <f aca="false">F18+I18</f>
        <v>195.2</v>
      </c>
      <c r="M18" s="71" t="n">
        <f aca="false">TRUNC((G18+J18),3)</f>
        <v>27210.78</v>
      </c>
      <c r="N18" s="72" t="n">
        <f aca="false">H18+K18</f>
        <v>1</v>
      </c>
      <c r="O18" s="1"/>
      <c r="P18" s="19"/>
      <c r="Q18" s="73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133844.33941906</v>
      </c>
      <c r="G19" s="66" t="n">
        <f aca="false">F19*E19</f>
        <v>230392.948999999</v>
      </c>
      <c r="H19" s="67" t="n">
        <f aca="false">F19/D19</f>
        <v>0.999999995659585</v>
      </c>
      <c r="I19" s="68"/>
      <c r="J19" s="69" t="n">
        <f aca="false">TRUNC((I19*E19),3)</f>
        <v>0</v>
      </c>
      <c r="K19" s="67" t="n">
        <f aca="false">I19/D19</f>
        <v>0</v>
      </c>
      <c r="L19" s="70" t="n">
        <f aca="false">F19+I19</f>
        <v>133844.33941906</v>
      </c>
      <c r="M19" s="71" t="n">
        <f aca="false">TRUNC((G19+J19),3)</f>
        <v>230392.949</v>
      </c>
      <c r="N19" s="72" t="n">
        <f aca="false">H19+K19</f>
        <v>0.999999995659585</v>
      </c>
      <c r="O19" s="1"/>
      <c r="P19" s="19"/>
      <c r="Q19" s="73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9"/>
      <c r="J20" s="61" t="n">
        <f aca="false">SUM(J21:J29)</f>
        <v>52336.277</v>
      </c>
      <c r="K20" s="60"/>
      <c r="L20" s="57"/>
      <c r="M20" s="61" t="n">
        <f aca="false">SUM(M21:M29)</f>
        <v>993396.186</v>
      </c>
      <c r="N20" s="60"/>
      <c r="O20" s="1"/>
      <c r="P20" s="19"/>
      <c r="Q20" s="73"/>
      <c r="R20" s="48"/>
      <c r="S20" s="1"/>
    </row>
    <row r="21" s="47" customFormat="true" ht="23.85" hidden="false" customHeight="false" outlineLevel="0" collapsed="false">
      <c r="A21" s="38" t="s">
        <v>50</v>
      </c>
      <c r="B21" s="74" t="s">
        <v>51</v>
      </c>
      <c r="C21" s="64" t="s">
        <v>52</v>
      </c>
      <c r="D21" s="64" t="n">
        <v>156</v>
      </c>
      <c r="E21" s="42" t="n">
        <v>4714.56884615385</v>
      </c>
      <c r="F21" s="65" t="n">
        <v>156</v>
      </c>
      <c r="G21" s="66" t="n">
        <f aca="false">F21*E21</f>
        <v>735472.740000001</v>
      </c>
      <c r="H21" s="67" t="n">
        <f aca="false">F21/D21</f>
        <v>1</v>
      </c>
      <c r="I21" s="68"/>
      <c r="J21" s="69" t="n">
        <f aca="false">TRUNC((I21*E21),3)</f>
        <v>0</v>
      </c>
      <c r="K21" s="67" t="n">
        <f aca="false">I21/D21</f>
        <v>0</v>
      </c>
      <c r="L21" s="70" t="n">
        <f aca="false">F21+I21</f>
        <v>156</v>
      </c>
      <c r="M21" s="71" t="n">
        <f aca="false">TRUNC((G21+J21),3)</f>
        <v>735472.74</v>
      </c>
      <c r="N21" s="72" t="n">
        <f aca="false">H21+K21</f>
        <v>1</v>
      </c>
      <c r="O21" s="1"/>
      <c r="P21" s="19"/>
      <c r="Q21" s="73"/>
      <c r="R21" s="48"/>
      <c r="S21" s="1"/>
    </row>
    <row r="22" s="47" customFormat="true" ht="23.85" hidden="false" customHeight="false" outlineLevel="0" collapsed="false">
      <c r="A22" s="38" t="s">
        <v>53</v>
      </c>
      <c r="B22" s="74" t="s">
        <v>54</v>
      </c>
      <c r="C22" s="64" t="s">
        <v>55</v>
      </c>
      <c r="D22" s="64" t="n">
        <v>2</v>
      </c>
      <c r="E22" s="42" t="n">
        <v>26973.825</v>
      </c>
      <c r="F22" s="65" t="n">
        <v>2</v>
      </c>
      <c r="G22" s="66" t="n">
        <f aca="false">F22*E22</f>
        <v>53947.65</v>
      </c>
      <c r="H22" s="67" t="n">
        <f aca="false">F22/D22</f>
        <v>1</v>
      </c>
      <c r="I22" s="68"/>
      <c r="J22" s="69" t="n">
        <f aca="false">TRUNC((I22*E22),3)</f>
        <v>0</v>
      </c>
      <c r="K22" s="67" t="n">
        <f aca="false">I22/D22</f>
        <v>0</v>
      </c>
      <c r="L22" s="70" t="n">
        <f aca="false">F22+I22</f>
        <v>2</v>
      </c>
      <c r="M22" s="71" t="n">
        <f aca="false">TRUNC((G22+J22),3)</f>
        <v>53947.65</v>
      </c>
      <c r="N22" s="72" t="n">
        <f aca="false">H22+K22</f>
        <v>1</v>
      </c>
      <c r="O22" s="1"/>
      <c r="P22" s="19"/>
      <c r="Q22" s="73"/>
      <c r="R22" s="48"/>
      <c r="S22" s="1"/>
    </row>
    <row r="23" s="47" customFormat="true" ht="23.85" hidden="false" customHeight="false" outlineLevel="0" collapsed="false">
      <c r="A23" s="38" t="s">
        <v>56</v>
      </c>
      <c r="B23" s="74" t="s">
        <v>57</v>
      </c>
      <c r="C23" s="64" t="s">
        <v>52</v>
      </c>
      <c r="D23" s="64" t="n">
        <v>81</v>
      </c>
      <c r="E23" s="42" t="n">
        <v>492.031481481482</v>
      </c>
      <c r="F23" s="65" t="n">
        <v>75</v>
      </c>
      <c r="G23" s="66" t="n">
        <f aca="false">F23*E23</f>
        <v>36902.3611111111</v>
      </c>
      <c r="H23" s="67" t="n">
        <f aca="false">F23/D23</f>
        <v>0.925925925925926</v>
      </c>
      <c r="I23" s="68" t="n">
        <v>6</v>
      </c>
      <c r="J23" s="69" t="n">
        <f aca="false">TRUNC((I23*E23),3)</f>
        <v>2952.188</v>
      </c>
      <c r="K23" s="67" t="n">
        <f aca="false">I23/D23</f>
        <v>0.0740740740740741</v>
      </c>
      <c r="L23" s="70" t="n">
        <f aca="false">F23+I23</f>
        <v>81</v>
      </c>
      <c r="M23" s="71" t="n">
        <f aca="false">TRUNC((G23+J23),3)</f>
        <v>39854.549</v>
      </c>
      <c r="N23" s="72" t="n">
        <f aca="false">H23+K23</f>
        <v>1</v>
      </c>
      <c r="O23" s="1"/>
      <c r="P23" s="19"/>
      <c r="Q23" s="73"/>
      <c r="R23" s="48"/>
      <c r="S23" s="1"/>
    </row>
    <row r="24" s="47" customFormat="true" ht="23.85" hidden="false" customHeight="false" outlineLevel="0" collapsed="false">
      <c r="A24" s="38" t="s">
        <v>58</v>
      </c>
      <c r="B24" s="74" t="s">
        <v>59</v>
      </c>
      <c r="C24" s="64" t="s">
        <v>55</v>
      </c>
      <c r="D24" s="64" t="n">
        <v>4</v>
      </c>
      <c r="E24" s="42" t="n">
        <v>3701.4475</v>
      </c>
      <c r="F24" s="65" t="n">
        <v>2</v>
      </c>
      <c r="G24" s="66" t="n">
        <f aca="false">F24*E24</f>
        <v>7402.895</v>
      </c>
      <c r="H24" s="67" t="n">
        <f aca="false">F24/D24</f>
        <v>0.5</v>
      </c>
      <c r="I24" s="68" t="n">
        <v>2</v>
      </c>
      <c r="J24" s="69" t="n">
        <f aca="false">TRUNC((I24*E24),3)</f>
        <v>7402.895</v>
      </c>
      <c r="K24" s="67" t="n">
        <f aca="false">I24/D24</f>
        <v>0.5</v>
      </c>
      <c r="L24" s="70" t="n">
        <f aca="false">F24+I24</f>
        <v>4</v>
      </c>
      <c r="M24" s="71" t="n">
        <f aca="false">TRUNC((G24+J24),3)</f>
        <v>14805.79</v>
      </c>
      <c r="N24" s="72" t="n">
        <f aca="false">H24+K24</f>
        <v>1</v>
      </c>
      <c r="O24" s="1"/>
      <c r="P24" s="19"/>
      <c r="Q24" s="73"/>
      <c r="R24" s="48"/>
      <c r="S24" s="1"/>
    </row>
    <row r="25" s="47" customFormat="true" ht="23.85" hidden="false" customHeight="false" outlineLevel="0" collapsed="false">
      <c r="A25" s="38" t="s">
        <v>60</v>
      </c>
      <c r="B25" s="74" t="s">
        <v>61</v>
      </c>
      <c r="C25" s="64" t="s">
        <v>52</v>
      </c>
      <c r="D25" s="64" t="n">
        <v>893</v>
      </c>
      <c r="E25" s="42" t="n">
        <v>61.0746920492721</v>
      </c>
      <c r="F25" s="65" t="n">
        <v>600</v>
      </c>
      <c r="G25" s="66" t="n">
        <f aca="false">F25*E25</f>
        <v>36644.8152295633</v>
      </c>
      <c r="H25" s="67" t="n">
        <f aca="false">F25/D25</f>
        <v>0.671892497200448</v>
      </c>
      <c r="I25" s="68" t="n">
        <v>293</v>
      </c>
      <c r="J25" s="69" t="n">
        <f aca="false">TRUNC((I25*E25),3)</f>
        <v>17894.884</v>
      </c>
      <c r="K25" s="67" t="n">
        <f aca="false">I25/D25</f>
        <v>0.328107502799552</v>
      </c>
      <c r="L25" s="70" t="n">
        <f aca="false">F25+I25</f>
        <v>893</v>
      </c>
      <c r="M25" s="71" t="n">
        <f aca="false">TRUNC((G25+J25),3)</f>
        <v>54539.699</v>
      </c>
      <c r="N25" s="72" t="n">
        <f aca="false">H25+K25</f>
        <v>1</v>
      </c>
      <c r="O25" s="1"/>
      <c r="P25" s="19"/>
      <c r="Q25" s="73"/>
      <c r="R25" s="48"/>
      <c r="S25" s="1"/>
    </row>
    <row r="26" s="47" customFormat="true" ht="23.85" hidden="false" customHeight="false" outlineLevel="0" collapsed="false">
      <c r="A26" s="38" t="s">
        <v>62</v>
      </c>
      <c r="B26" s="74" t="s">
        <v>63</v>
      </c>
      <c r="C26" s="64" t="s">
        <v>52</v>
      </c>
      <c r="D26" s="64" t="n">
        <v>373</v>
      </c>
      <c r="E26" s="42" t="n">
        <v>115.170294906166</v>
      </c>
      <c r="F26" s="65" t="n">
        <v>239.999999720661</v>
      </c>
      <c r="G26" s="66" t="n">
        <f aca="false">F26*E26</f>
        <v>27640.8707453083</v>
      </c>
      <c r="H26" s="67" t="n">
        <f aca="false">F26/D26</f>
        <v>0.643431634639842</v>
      </c>
      <c r="I26" s="68" t="n">
        <v>133</v>
      </c>
      <c r="J26" s="69" t="n">
        <f aca="false">TRUNC((I26*E26),3)</f>
        <v>15317.649</v>
      </c>
      <c r="K26" s="67" t="n">
        <f aca="false">I26/D26</f>
        <v>0.35656836461126</v>
      </c>
      <c r="L26" s="70" t="n">
        <f aca="false">F26+I26</f>
        <v>372.999999720661</v>
      </c>
      <c r="M26" s="71" t="n">
        <f aca="false">TRUNC((G26+J26),3)</f>
        <v>42958.519</v>
      </c>
      <c r="N26" s="72" t="n">
        <f aca="false">H26+K26</f>
        <v>0.999999999251102</v>
      </c>
      <c r="O26" s="1"/>
      <c r="P26" s="19"/>
      <c r="Q26" s="73"/>
      <c r="R26" s="48"/>
      <c r="S26" s="1"/>
    </row>
    <row r="27" s="47" customFormat="true" ht="24.4" hidden="false" customHeight="false" outlineLevel="0" collapsed="false">
      <c r="A27" s="38" t="s">
        <v>64</v>
      </c>
      <c r="B27" s="74" t="s">
        <v>65</v>
      </c>
      <c r="C27" s="64" t="s">
        <v>52</v>
      </c>
      <c r="D27" s="64" t="n">
        <v>119</v>
      </c>
      <c r="E27" s="42" t="n">
        <v>368.660084033614</v>
      </c>
      <c r="F27" s="65" t="n">
        <v>100</v>
      </c>
      <c r="G27" s="66" t="n">
        <f aca="false">F27*E27</f>
        <v>36866.0084033614</v>
      </c>
      <c r="H27" s="67" t="n">
        <f aca="false">F27/D27</f>
        <v>0.840336134453782</v>
      </c>
      <c r="I27" s="68" t="n">
        <v>19</v>
      </c>
      <c r="J27" s="69" t="n">
        <f aca="false">TRUNC((I27*E27),3)</f>
        <v>7004.541</v>
      </c>
      <c r="K27" s="67" t="n">
        <f aca="false">I27/D27</f>
        <v>0.159663865546218</v>
      </c>
      <c r="L27" s="70" t="n">
        <f aca="false">F27+I27</f>
        <v>119</v>
      </c>
      <c r="M27" s="71" t="n">
        <f aca="false">TRUNC((G27+J27),3)</f>
        <v>43870.549</v>
      </c>
      <c r="N27" s="72" t="n">
        <f aca="false">H27+K27</f>
        <v>1</v>
      </c>
      <c r="O27" s="1"/>
      <c r="P27" s="19"/>
      <c r="Q27" s="73"/>
      <c r="R27" s="48"/>
      <c r="S27" s="1"/>
    </row>
    <row r="28" s="47" customFormat="true" ht="23.85" hidden="false" customHeight="false" outlineLevel="0" collapsed="false">
      <c r="A28" s="38" t="s">
        <v>66</v>
      </c>
      <c r="B28" s="74" t="s">
        <v>67</v>
      </c>
      <c r="C28" s="64" t="s">
        <v>55</v>
      </c>
      <c r="D28" s="64" t="n">
        <v>2</v>
      </c>
      <c r="E28" s="42" t="n">
        <v>882.06</v>
      </c>
      <c r="F28" s="65" t="n">
        <v>0</v>
      </c>
      <c r="G28" s="66" t="n">
        <f aca="false">F28*E28</f>
        <v>0</v>
      </c>
      <c r="H28" s="67" t="n">
        <f aca="false">F28/D28</f>
        <v>0</v>
      </c>
      <c r="I28" s="68" t="n">
        <v>2</v>
      </c>
      <c r="J28" s="69" t="n">
        <f aca="false">TRUNC((I28*E28),3)</f>
        <v>1764.12</v>
      </c>
      <c r="K28" s="67" t="n">
        <f aca="false">I28/D28</f>
        <v>1</v>
      </c>
      <c r="L28" s="70" t="n">
        <f aca="false">F28+I28</f>
        <v>2</v>
      </c>
      <c r="M28" s="71" t="n">
        <f aca="false">TRUNC((G28+J28),3)</f>
        <v>1764.12</v>
      </c>
      <c r="N28" s="72" t="n">
        <f aca="false">H28+K28</f>
        <v>1</v>
      </c>
      <c r="O28" s="1"/>
      <c r="P28" s="19"/>
      <c r="Q28" s="73"/>
      <c r="R28" s="48"/>
      <c r="S28" s="1"/>
    </row>
    <row r="29" s="47" customFormat="true" ht="23.85" hidden="false" customHeight="false" outlineLevel="0" collapsed="false">
      <c r="A29" s="38" t="s">
        <v>68</v>
      </c>
      <c r="B29" s="74" t="s">
        <v>69</v>
      </c>
      <c r="C29" s="64" t="s">
        <v>55</v>
      </c>
      <c r="D29" s="64" t="n">
        <v>1</v>
      </c>
      <c r="E29" s="42" t="n">
        <v>6182.57</v>
      </c>
      <c r="F29" s="65" t="n">
        <v>1</v>
      </c>
      <c r="G29" s="66" t="n">
        <f aca="false">F29*E29</f>
        <v>6182.57</v>
      </c>
      <c r="H29" s="67" t="n">
        <f aca="false">F29/D29</f>
        <v>1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1</v>
      </c>
      <c r="M29" s="71" t="n">
        <f aca="false">TRUNC((G29+J29),3)</f>
        <v>6182.57</v>
      </c>
      <c r="N29" s="72" t="n">
        <f aca="false">H29+K29</f>
        <v>1</v>
      </c>
      <c r="O29" s="1"/>
      <c r="P29" s="19"/>
      <c r="Q29" s="73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9"/>
      <c r="J30" s="61" t="n">
        <f aca="false">SUM(J31:J41)</f>
        <v>5784.62</v>
      </c>
      <c r="K30" s="60"/>
      <c r="L30" s="57"/>
      <c r="M30" s="61" t="n">
        <f aca="false">SUM(M31:M41)</f>
        <v>112635</v>
      </c>
      <c r="N30" s="60"/>
      <c r="O30" s="1"/>
      <c r="P30" s="19"/>
      <c r="Q30" s="73"/>
      <c r="R30" s="48"/>
      <c r="S30" s="1"/>
    </row>
    <row r="31" s="47" customFormat="true" ht="13.8" hidden="false" customHeight="false" outlineLevel="0" collapsed="false">
      <c r="A31" s="38" t="s">
        <v>71</v>
      </c>
      <c r="B31" s="74" t="s">
        <v>72</v>
      </c>
      <c r="C31" s="64" t="s">
        <v>31</v>
      </c>
      <c r="D31" s="75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1"/>
      <c r="P31" s="19"/>
      <c r="Q31" s="73"/>
      <c r="R31" s="48"/>
      <c r="S31" s="1"/>
    </row>
    <row r="32" s="47" customFormat="true" ht="59" hidden="false" customHeight="false" outlineLevel="0" collapsed="false">
      <c r="A32" s="38" t="s">
        <v>73</v>
      </c>
      <c r="B32" s="74" t="s">
        <v>74</v>
      </c>
      <c r="C32" s="64" t="s">
        <v>75</v>
      </c>
      <c r="D32" s="75" t="n">
        <v>12</v>
      </c>
      <c r="E32" s="42" t="n">
        <v>1342.6</v>
      </c>
      <c r="F32" s="65" t="n">
        <v>10</v>
      </c>
      <c r="G32" s="66" t="n">
        <f aca="false">F32*E32</f>
        <v>13426</v>
      </c>
      <c r="H32" s="67" t="n">
        <f aca="false">F32/D32</f>
        <v>0.833333333333333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11</v>
      </c>
      <c r="M32" s="71" t="n">
        <f aca="false">TRUNC((G32+J32),3)</f>
        <v>14768.6</v>
      </c>
      <c r="N32" s="72" t="n">
        <f aca="false">H32+K32</f>
        <v>0.916666666666666</v>
      </c>
      <c r="O32" s="1"/>
      <c r="P32" s="19"/>
      <c r="Q32" s="73"/>
      <c r="R32" s="48"/>
      <c r="S32" s="1"/>
    </row>
    <row r="33" s="47" customFormat="true" ht="35.95" hidden="false" customHeight="false" outlineLevel="0" collapsed="false">
      <c r="A33" s="38" t="s">
        <v>76</v>
      </c>
      <c r="B33" s="74" t="s">
        <v>77</v>
      </c>
      <c r="C33" s="64" t="s">
        <v>75</v>
      </c>
      <c r="D33" s="75" t="n">
        <v>12</v>
      </c>
      <c r="E33" s="42" t="n">
        <v>919.12</v>
      </c>
      <c r="F33" s="65" t="n">
        <v>10</v>
      </c>
      <c r="G33" s="66" t="n">
        <f aca="false">F33*E33</f>
        <v>9191.2</v>
      </c>
      <c r="H33" s="67" t="n">
        <f aca="false">F33/D33</f>
        <v>0.833333333333333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11</v>
      </c>
      <c r="M33" s="71" t="n">
        <f aca="false">TRUNC((G33+J33),3)</f>
        <v>10110.32</v>
      </c>
      <c r="N33" s="72" t="n">
        <f aca="false">H33+K33</f>
        <v>0.916666666666666</v>
      </c>
      <c r="O33" s="1"/>
      <c r="P33" s="19"/>
      <c r="Q33" s="73"/>
      <c r="R33" s="48"/>
      <c r="S33" s="1"/>
    </row>
    <row r="34" s="47" customFormat="true" ht="46.25" hidden="false" customHeight="false" outlineLevel="0" collapsed="false">
      <c r="A34" s="38" t="s">
        <v>78</v>
      </c>
      <c r="B34" s="74" t="s">
        <v>79</v>
      </c>
      <c r="C34" s="64" t="s">
        <v>75</v>
      </c>
      <c r="D34" s="75" t="n">
        <v>12</v>
      </c>
      <c r="E34" s="42" t="n">
        <v>1266.81</v>
      </c>
      <c r="F34" s="65" t="n">
        <v>10</v>
      </c>
      <c r="G34" s="66" t="n">
        <f aca="false">F34*E34</f>
        <v>12668.1</v>
      </c>
      <c r="H34" s="67" t="n">
        <f aca="false">F34/D34</f>
        <v>0.833333333333333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11</v>
      </c>
      <c r="M34" s="71" t="n">
        <f aca="false">TRUNC((G34+J34),3)</f>
        <v>13934.91</v>
      </c>
      <c r="N34" s="72" t="n">
        <f aca="false">H34+K34</f>
        <v>0.916666666666666</v>
      </c>
      <c r="O34" s="1"/>
      <c r="P34" s="19"/>
      <c r="Q34" s="73"/>
      <c r="R34" s="48"/>
      <c r="S34" s="1"/>
    </row>
    <row r="35" s="47" customFormat="true" ht="46.25" hidden="false" customHeight="false" outlineLevel="0" collapsed="false">
      <c r="A35" s="38" t="s">
        <v>80</v>
      </c>
      <c r="B35" s="74" t="s">
        <v>81</v>
      </c>
      <c r="C35" s="64" t="s">
        <v>75</v>
      </c>
      <c r="D35" s="75" t="n">
        <v>12</v>
      </c>
      <c r="E35" s="42" t="n">
        <v>1321.9</v>
      </c>
      <c r="F35" s="65" t="n">
        <v>10</v>
      </c>
      <c r="G35" s="66" t="n">
        <f aca="false">F35*E35</f>
        <v>13219</v>
      </c>
      <c r="H35" s="67" t="n">
        <f aca="false">F35/D35</f>
        <v>0.833333333333333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11</v>
      </c>
      <c r="M35" s="71" t="n">
        <f aca="false">TRUNC((G35+J35),3)</f>
        <v>14540.9</v>
      </c>
      <c r="N35" s="72" t="n">
        <f aca="false">H35+K35</f>
        <v>0.916666666666666</v>
      </c>
      <c r="O35" s="1"/>
      <c r="P35" s="19"/>
      <c r="Q35" s="73"/>
      <c r="R35" s="48"/>
      <c r="S35" s="1"/>
    </row>
    <row r="36" s="47" customFormat="true" ht="35.95" hidden="false" customHeight="false" outlineLevel="0" collapsed="false">
      <c r="A36" s="38" t="s">
        <v>82</v>
      </c>
      <c r="B36" s="74" t="s">
        <v>83</v>
      </c>
      <c r="C36" s="64" t="s">
        <v>75</v>
      </c>
      <c r="D36" s="75" t="n">
        <v>12</v>
      </c>
      <c r="E36" s="42" t="n">
        <v>934.19</v>
      </c>
      <c r="F36" s="65" t="n">
        <v>10</v>
      </c>
      <c r="G36" s="66" t="n">
        <f aca="false">F36*E36</f>
        <v>9341.9</v>
      </c>
      <c r="H36" s="67" t="n">
        <f aca="false">F36/D36</f>
        <v>0.833333333333333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11</v>
      </c>
      <c r="M36" s="71" t="n">
        <f aca="false">TRUNC((G36+J36),3)</f>
        <v>10276.09</v>
      </c>
      <c r="N36" s="72" t="n">
        <f aca="false">H36+K36</f>
        <v>0.916666666666666</v>
      </c>
      <c r="O36" s="1"/>
      <c r="P36" s="19"/>
      <c r="Q36" s="73"/>
      <c r="R36" s="48"/>
      <c r="S36" s="1"/>
    </row>
    <row r="37" s="47" customFormat="true" ht="23.85" hidden="false" customHeight="false" outlineLevel="0" collapsed="false">
      <c r="A37" s="38" t="s">
        <v>84</v>
      </c>
      <c r="B37" s="74" t="s">
        <v>85</v>
      </c>
      <c r="C37" s="64" t="s">
        <v>55</v>
      </c>
      <c r="D37" s="75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1"/>
      <c r="P37" s="19"/>
      <c r="Q37" s="73"/>
      <c r="R37" s="48"/>
      <c r="S37" s="1"/>
    </row>
    <row r="38" s="47" customFormat="true" ht="46.25" hidden="false" customHeight="false" outlineLevel="0" collapsed="false">
      <c r="A38" s="38" t="s">
        <v>86</v>
      </c>
      <c r="B38" s="74" t="s">
        <v>87</v>
      </c>
      <c r="C38" s="64" t="s">
        <v>52</v>
      </c>
      <c r="D38" s="75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1"/>
      <c r="P38" s="19"/>
      <c r="Q38" s="73"/>
      <c r="R38" s="48"/>
      <c r="S38" s="1"/>
    </row>
    <row r="39" s="47" customFormat="true" ht="46.25" hidden="false" customHeight="false" outlineLevel="0" collapsed="false">
      <c r="A39" s="38" t="s">
        <v>88</v>
      </c>
      <c r="B39" s="74" t="s">
        <v>89</v>
      </c>
      <c r="C39" s="64" t="s">
        <v>52</v>
      </c>
      <c r="D39" s="75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1"/>
      <c r="P39" s="19"/>
      <c r="Q39" s="73"/>
      <c r="R39" s="48"/>
      <c r="S39" s="1"/>
    </row>
    <row r="40" s="47" customFormat="true" ht="35.95" hidden="false" customHeight="false" outlineLevel="0" collapsed="false">
      <c r="A40" s="38" t="s">
        <v>90</v>
      </c>
      <c r="B40" s="76" t="s">
        <v>91</v>
      </c>
      <c r="C40" s="64" t="s">
        <v>52</v>
      </c>
      <c r="D40" s="75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1"/>
      <c r="P40" s="19"/>
      <c r="Q40" s="73"/>
      <c r="R40" s="48"/>
      <c r="S40" s="1"/>
    </row>
    <row r="41" s="47" customFormat="true" ht="23.85" hidden="false" customHeight="false" outlineLevel="0" collapsed="false">
      <c r="A41" s="38" t="s">
        <v>92</v>
      </c>
      <c r="B41" s="74" t="s">
        <v>93</v>
      </c>
      <c r="C41" s="64" t="s">
        <v>55</v>
      </c>
      <c r="D41" s="75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1"/>
      <c r="P41" s="19"/>
      <c r="Q41" s="73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9"/>
      <c r="J42" s="61" t="n">
        <f aca="false">SUM(J43:J45)</f>
        <v>0</v>
      </c>
      <c r="K42" s="60"/>
      <c r="L42" s="57"/>
      <c r="M42" s="61" t="n">
        <f aca="false">SUM(M43:M45)</f>
        <v>7822.4</v>
      </c>
      <c r="N42" s="60"/>
      <c r="O42" s="1"/>
      <c r="P42" s="19"/>
      <c r="Q42" s="73"/>
      <c r="R42" s="48"/>
      <c r="S42" s="1"/>
    </row>
    <row r="43" s="47" customFormat="true" ht="13.8" hidden="false" customHeight="false" outlineLevel="0" collapsed="false">
      <c r="A43" s="38" t="s">
        <v>95</v>
      </c>
      <c r="B43" s="74" t="s">
        <v>96</v>
      </c>
      <c r="C43" s="64" t="s">
        <v>55</v>
      </c>
      <c r="D43" s="75" t="n">
        <v>20</v>
      </c>
      <c r="E43" s="42" t="n">
        <v>160.64</v>
      </c>
      <c r="F43" s="65" t="n">
        <v>20</v>
      </c>
      <c r="G43" s="66" t="n">
        <f aca="false">F43*E43</f>
        <v>3212.8</v>
      </c>
      <c r="H43" s="67" t="n">
        <f aca="false">F43/D43</f>
        <v>1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1"/>
      <c r="P43" s="19"/>
      <c r="Q43" s="73"/>
      <c r="R43" s="48"/>
      <c r="S43" s="1"/>
    </row>
    <row r="44" s="47" customFormat="true" ht="13.8" hidden="false" customHeight="false" outlineLevel="0" collapsed="false">
      <c r="A44" s="38" t="s">
        <v>97</v>
      </c>
      <c r="B44" s="74" t="s">
        <v>98</v>
      </c>
      <c r="C44" s="64" t="s">
        <v>55</v>
      </c>
      <c r="D44" s="75" t="n">
        <v>10</v>
      </c>
      <c r="E44" s="42" t="n">
        <v>44.76</v>
      </c>
      <c r="F44" s="65" t="n">
        <v>10</v>
      </c>
      <c r="G44" s="66" t="n">
        <f aca="false">F44*E44</f>
        <v>447.6</v>
      </c>
      <c r="H44" s="67" t="n">
        <f aca="false">F44/D44</f>
        <v>1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1"/>
      <c r="P44" s="19"/>
      <c r="Q44" s="73"/>
      <c r="R44" s="48"/>
      <c r="S44" s="1"/>
    </row>
    <row r="45" s="47" customFormat="true" ht="23.85" hidden="false" customHeight="false" outlineLevel="0" collapsed="false">
      <c r="A45" s="38" t="s">
        <v>99</v>
      </c>
      <c r="B45" s="74" t="s">
        <v>100</v>
      </c>
      <c r="C45" s="64" t="s">
        <v>52</v>
      </c>
      <c r="D45" s="75" t="n">
        <v>200</v>
      </c>
      <c r="E45" s="42" t="n">
        <v>20.81</v>
      </c>
      <c r="F45" s="65" t="n">
        <v>200</v>
      </c>
      <c r="G45" s="66" t="n">
        <f aca="false">F45*E45</f>
        <v>4162</v>
      </c>
      <c r="H45" s="67" t="n">
        <f aca="false">F45/D45</f>
        <v>1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1"/>
      <c r="P45" s="19"/>
      <c r="Q45" s="73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9"/>
      <c r="J46" s="61" t="n">
        <f aca="false">J47+J50</f>
        <v>172935.457</v>
      </c>
      <c r="K46" s="60"/>
      <c r="L46" s="57"/>
      <c r="M46" s="61" t="n">
        <f aca="false">M47+M50</f>
        <v>2984395.068</v>
      </c>
      <c r="N46" s="60"/>
      <c r="O46" s="1"/>
      <c r="P46" s="19"/>
      <c r="Q46" s="73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9"/>
      <c r="J47" s="61" t="n">
        <f aca="false">SUM(J48:J49)</f>
        <v>172935.457</v>
      </c>
      <c r="K47" s="60"/>
      <c r="L47" s="57"/>
      <c r="M47" s="61" t="n">
        <f aca="false">SUM(M48:M49)</f>
        <v>2154407.848</v>
      </c>
      <c r="N47" s="60"/>
      <c r="O47" s="1"/>
      <c r="P47" s="19"/>
      <c r="Q47" s="73"/>
      <c r="R47" s="48"/>
      <c r="S47" s="1"/>
    </row>
    <row r="48" s="47" customFormat="true" ht="35.95" hidden="false" customHeight="false" outlineLevel="0" collapsed="false">
      <c r="A48" s="38" t="s">
        <v>104</v>
      </c>
      <c r="B48" s="76" t="s">
        <v>105</v>
      </c>
      <c r="C48" s="64" t="s">
        <v>31</v>
      </c>
      <c r="D48" s="75" t="n">
        <v>17393.25</v>
      </c>
      <c r="E48" s="42" t="n">
        <v>122.749999568798</v>
      </c>
      <c r="F48" s="65" t="n">
        <v>16000</v>
      </c>
      <c r="G48" s="66" t="n">
        <f aca="false">F48*E48</f>
        <v>1963999.99310077</v>
      </c>
      <c r="H48" s="67" t="n">
        <f aca="false">F48/D48</f>
        <v>0.919897086513446</v>
      </c>
      <c r="I48" s="68" t="n">
        <v>1393.25</v>
      </c>
      <c r="J48" s="69" t="n">
        <f aca="false">TRUNC((I48*E48),3)</f>
        <v>171021.436</v>
      </c>
      <c r="K48" s="67" t="n">
        <f aca="false">I48/D48</f>
        <v>0.0801029134865537</v>
      </c>
      <c r="L48" s="70" t="n">
        <f aca="false">F48+I48</f>
        <v>17393.25</v>
      </c>
      <c r="M48" s="71" t="n">
        <f aca="false">TRUNC((G48+J48),3)</f>
        <v>2135021.429</v>
      </c>
      <c r="N48" s="72" t="n">
        <f aca="false">H48+K48</f>
        <v>1</v>
      </c>
      <c r="O48" s="1"/>
      <c r="P48" s="19"/>
      <c r="Q48" s="73"/>
      <c r="R48" s="48"/>
      <c r="S48" s="1"/>
    </row>
    <row r="49" s="47" customFormat="true" ht="13.8" hidden="false" customHeight="false" outlineLevel="0" collapsed="false">
      <c r="A49" s="38" t="s">
        <v>106</v>
      </c>
      <c r="B49" s="74" t="s">
        <v>107</v>
      </c>
      <c r="C49" s="64" t="s">
        <v>52</v>
      </c>
      <c r="D49" s="75" t="n">
        <v>488.2</v>
      </c>
      <c r="E49" s="42" t="n">
        <v>39.7099959033183</v>
      </c>
      <c r="F49" s="65" t="n">
        <v>440</v>
      </c>
      <c r="G49" s="66" t="n">
        <f aca="false">F49*E49</f>
        <v>17472.3981974601</v>
      </c>
      <c r="H49" s="67" t="n">
        <f aca="false">F49/D49</f>
        <v>0.901269971323228</v>
      </c>
      <c r="I49" s="68" t="n">
        <v>48.2</v>
      </c>
      <c r="J49" s="69" t="n">
        <f aca="false">TRUNC((I49*E49),3)</f>
        <v>1914.021</v>
      </c>
      <c r="K49" s="67" t="n">
        <f aca="false">I49/D49</f>
        <v>0.0987300286767718</v>
      </c>
      <c r="L49" s="70" t="n">
        <f aca="false">F49+I49</f>
        <v>488.2</v>
      </c>
      <c r="M49" s="71" t="n">
        <f aca="false">TRUNC((G49+J49),3)</f>
        <v>19386.419</v>
      </c>
      <c r="N49" s="72" t="n">
        <f aca="false">H49+K49</f>
        <v>1</v>
      </c>
      <c r="O49" s="1"/>
      <c r="P49" s="19"/>
      <c r="Q49" s="73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9"/>
      <c r="J50" s="61" t="n">
        <f aca="false">SUM(J51:J53)</f>
        <v>0</v>
      </c>
      <c r="K50" s="60"/>
      <c r="L50" s="57"/>
      <c r="M50" s="61" t="n">
        <f aca="false">SUM(M51:M53)</f>
        <v>829987.22</v>
      </c>
      <c r="N50" s="60"/>
      <c r="O50" s="1"/>
      <c r="P50" s="19"/>
      <c r="Q50" s="73"/>
      <c r="R50" s="48"/>
      <c r="S50" s="1"/>
    </row>
    <row r="51" s="47" customFormat="true" ht="35.95" hidden="false" customHeight="false" outlineLevel="0" collapsed="false">
      <c r="A51" s="38" t="s">
        <v>110</v>
      </c>
      <c r="B51" s="74" t="s">
        <v>111</v>
      </c>
      <c r="C51" s="64" t="s">
        <v>36</v>
      </c>
      <c r="D51" s="64" t="n">
        <v>201.34</v>
      </c>
      <c r="E51" s="42" t="n">
        <v>801.119996026622</v>
      </c>
      <c r="F51" s="65" t="n">
        <v>201.34</v>
      </c>
      <c r="G51" s="66" t="n">
        <f aca="false">F51*E51</f>
        <v>161297.5</v>
      </c>
      <c r="H51" s="67" t="n">
        <f aca="false">F51/D51</f>
        <v>1</v>
      </c>
      <c r="I51" s="68"/>
      <c r="J51" s="69" t="n">
        <f aca="false">TRUNC((I51*E51),3)</f>
        <v>0</v>
      </c>
      <c r="K51" s="67" t="n">
        <f aca="false">I51/D51</f>
        <v>0</v>
      </c>
      <c r="L51" s="70" t="n">
        <f aca="false">F51+I51</f>
        <v>201.34</v>
      </c>
      <c r="M51" s="71" t="n">
        <f aca="false">TRUNC((G51+J51),3)</f>
        <v>161297.5</v>
      </c>
      <c r="N51" s="72" t="n">
        <f aca="false">H51+K51</f>
        <v>1</v>
      </c>
      <c r="O51" s="1"/>
      <c r="P51" s="19"/>
      <c r="Q51" s="73"/>
      <c r="R51" s="48"/>
      <c r="S51" s="1"/>
    </row>
    <row r="52" s="47" customFormat="true" ht="23.85" hidden="false" customHeight="false" outlineLevel="0" collapsed="false">
      <c r="A52" s="38" t="s">
        <v>112</v>
      </c>
      <c r="B52" s="74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34325.82</v>
      </c>
      <c r="G52" s="66" t="n">
        <f aca="false">F52*E52</f>
        <v>539945.139999999</v>
      </c>
      <c r="H52" s="67" t="n">
        <f aca="false">F52/D52</f>
        <v>1</v>
      </c>
      <c r="I52" s="68"/>
      <c r="J52" s="69" t="n">
        <f aca="false">TRUNC((I52*E52),3)</f>
        <v>0</v>
      </c>
      <c r="K52" s="67" t="n">
        <f aca="false">I52/D52</f>
        <v>0</v>
      </c>
      <c r="L52" s="70" t="n">
        <f aca="false">F52+I52</f>
        <v>34325.82</v>
      </c>
      <c r="M52" s="71" t="n">
        <f aca="false">TRUNC((G52+J52),3)</f>
        <v>539945.14</v>
      </c>
      <c r="N52" s="72" t="n">
        <f aca="false">H52+K52</f>
        <v>1</v>
      </c>
      <c r="O52" s="1"/>
      <c r="P52" s="19"/>
      <c r="Q52" s="73"/>
      <c r="R52" s="48"/>
      <c r="S52" s="1"/>
    </row>
    <row r="53" s="47" customFormat="true" ht="35.95" hidden="false" customHeight="false" outlineLevel="0" collapsed="false">
      <c r="A53" s="38" t="s">
        <v>115</v>
      </c>
      <c r="B53" s="74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1075.92</v>
      </c>
      <c r="G53" s="66" t="n">
        <f aca="false">F53*E53</f>
        <v>128744.58</v>
      </c>
      <c r="H53" s="67" t="n">
        <f aca="false">F53/D53</f>
        <v>1</v>
      </c>
      <c r="I53" s="68"/>
      <c r="J53" s="69" t="n">
        <f aca="false">TRUNC((I53*E53),3)</f>
        <v>0</v>
      </c>
      <c r="K53" s="67" t="n">
        <f aca="false">I53/D53</f>
        <v>0</v>
      </c>
      <c r="L53" s="70" t="n">
        <f aca="false">F53+I53</f>
        <v>1075.92</v>
      </c>
      <c r="M53" s="71" t="n">
        <f aca="false">TRUNC((G53+J53),3)</f>
        <v>128744.58</v>
      </c>
      <c r="N53" s="72" t="n">
        <f aca="false">H53+K53</f>
        <v>1</v>
      </c>
      <c r="O53" s="1"/>
      <c r="P53" s="19"/>
      <c r="Q53" s="73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9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3"/>
      <c r="R54" s="48"/>
      <c r="S54" s="1"/>
    </row>
    <row r="55" s="47" customFormat="true" ht="35.95" hidden="false" customHeight="false" outlineLevel="0" collapsed="false">
      <c r="A55" s="38" t="s">
        <v>118</v>
      </c>
      <c r="B55" s="76" t="s">
        <v>105</v>
      </c>
      <c r="C55" s="64" t="s">
        <v>31</v>
      </c>
      <c r="D55" s="75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3"/>
      <c r="R55" s="48"/>
      <c r="S55" s="1"/>
    </row>
    <row r="56" s="47" customFormat="true" ht="13.8" hidden="false" customHeight="false" outlineLevel="0" collapsed="false">
      <c r="A56" s="38" t="s">
        <v>119</v>
      </c>
      <c r="B56" s="74" t="s">
        <v>107</v>
      </c>
      <c r="C56" s="64" t="s">
        <v>52</v>
      </c>
      <c r="D56" s="75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3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9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3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9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3"/>
      <c r="R58" s="48"/>
      <c r="S58" s="1"/>
    </row>
    <row r="59" s="47" customFormat="true" ht="35.95" hidden="false" customHeight="false" outlineLevel="0" collapsed="false">
      <c r="A59" s="38" t="s">
        <v>123</v>
      </c>
      <c r="B59" s="74" t="s">
        <v>111</v>
      </c>
      <c r="C59" s="64" t="s">
        <v>36</v>
      </c>
      <c r="D59" s="75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3"/>
      <c r="R59" s="48"/>
      <c r="S59" s="1"/>
    </row>
    <row r="60" s="47" customFormat="true" ht="23.85" hidden="false" customHeight="false" outlineLevel="0" collapsed="false">
      <c r="A60" s="38" t="s">
        <v>124</v>
      </c>
      <c r="B60" s="74" t="s">
        <v>113</v>
      </c>
      <c r="C60" s="64" t="s">
        <v>114</v>
      </c>
      <c r="D60" s="75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3"/>
      <c r="R60" s="48"/>
      <c r="S60" s="1"/>
    </row>
    <row r="61" s="47" customFormat="true" ht="35.95" hidden="false" customHeight="false" outlineLevel="0" collapsed="false">
      <c r="A61" s="38" t="s">
        <v>125</v>
      </c>
      <c r="B61" s="74" t="s">
        <v>116</v>
      </c>
      <c r="C61" s="64" t="s">
        <v>31</v>
      </c>
      <c r="D61" s="75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3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9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3"/>
      <c r="R62" s="48"/>
      <c r="S62" s="1"/>
    </row>
    <row r="63" s="47" customFormat="true" ht="47.45" hidden="false" customHeight="false" outlineLevel="0" collapsed="false">
      <c r="A63" s="38" t="s">
        <v>128</v>
      </c>
      <c r="B63" s="74" t="s">
        <v>129</v>
      </c>
      <c r="C63" s="64" t="s">
        <v>31</v>
      </c>
      <c r="D63" s="75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3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9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3"/>
      <c r="R64" s="48"/>
      <c r="S64" s="1"/>
    </row>
    <row r="65" s="47" customFormat="true" ht="23.85" hidden="false" customHeight="false" outlineLevel="0" collapsed="false">
      <c r="A65" s="38" t="s">
        <v>132</v>
      </c>
      <c r="B65" s="74" t="s">
        <v>133</v>
      </c>
      <c r="C65" s="64" t="s">
        <v>114</v>
      </c>
      <c r="D65" s="75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3"/>
      <c r="R65" s="48"/>
      <c r="S65" s="1"/>
    </row>
    <row r="66" s="47" customFormat="true" ht="23.85" hidden="false" customHeight="false" outlineLevel="0" collapsed="false">
      <c r="A66" s="38" t="s">
        <v>134</v>
      </c>
      <c r="B66" s="74" t="s">
        <v>135</v>
      </c>
      <c r="C66" s="64" t="s">
        <v>31</v>
      </c>
      <c r="D66" s="75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3"/>
      <c r="R66" s="48"/>
      <c r="S66" s="1"/>
    </row>
    <row r="67" s="47" customFormat="true" ht="13.8" hidden="false" customHeight="false" outlineLevel="0" collapsed="false">
      <c r="A67" s="38" t="s">
        <v>136</v>
      </c>
      <c r="B67" s="74" t="s">
        <v>137</v>
      </c>
      <c r="C67" s="64" t="s">
        <v>52</v>
      </c>
      <c r="D67" s="75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3"/>
      <c r="R67" s="48"/>
      <c r="S67" s="1"/>
    </row>
    <row r="68" s="47" customFormat="true" ht="13.8" hidden="false" customHeight="false" outlineLevel="0" collapsed="false">
      <c r="A68" s="38" t="s">
        <v>138</v>
      </c>
      <c r="B68" s="74" t="s">
        <v>139</v>
      </c>
      <c r="C68" s="64" t="s">
        <v>52</v>
      </c>
      <c r="D68" s="75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3"/>
      <c r="R68" s="48"/>
      <c r="S68" s="1"/>
    </row>
    <row r="69" s="47" customFormat="true" ht="47.45" hidden="false" customHeight="false" outlineLevel="0" collapsed="false">
      <c r="A69" s="38" t="s">
        <v>140</v>
      </c>
      <c r="B69" s="74" t="s">
        <v>141</v>
      </c>
      <c r="C69" s="64" t="s">
        <v>52</v>
      </c>
      <c r="D69" s="75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3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9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3"/>
      <c r="R70" s="48"/>
      <c r="S70" s="1"/>
    </row>
    <row r="71" s="47" customFormat="true" ht="13.8" hidden="false" customHeight="false" outlineLevel="0" collapsed="false">
      <c r="A71" s="38" t="s">
        <v>144</v>
      </c>
      <c r="B71" s="74" t="s">
        <v>145</v>
      </c>
      <c r="C71" s="64" t="s">
        <v>146</v>
      </c>
      <c r="D71" s="75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3"/>
      <c r="R71" s="48"/>
      <c r="S71" s="1"/>
    </row>
    <row r="72" s="47" customFormat="true" ht="13.8" hidden="false" customHeight="false" outlineLevel="0" collapsed="false">
      <c r="A72" s="38" t="s">
        <v>147</v>
      </c>
      <c r="B72" s="74" t="s">
        <v>148</v>
      </c>
      <c r="C72" s="64" t="s">
        <v>146</v>
      </c>
      <c r="D72" s="75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3"/>
      <c r="R72" s="48"/>
      <c r="S72" s="1"/>
    </row>
    <row r="73" s="47" customFormat="true" ht="13.8" hidden="false" customHeight="false" outlineLevel="0" collapsed="false">
      <c r="A73" s="38" t="s">
        <v>149</v>
      </c>
      <c r="B73" s="74" t="s">
        <v>150</v>
      </c>
      <c r="C73" s="64" t="s">
        <v>146</v>
      </c>
      <c r="D73" s="75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3"/>
      <c r="R73" s="48"/>
      <c r="S73" s="1"/>
    </row>
    <row r="74" s="47" customFormat="true" ht="23.85" hidden="false" customHeight="false" outlineLevel="0" collapsed="false">
      <c r="A74" s="38" t="s">
        <v>151</v>
      </c>
      <c r="B74" s="74" t="s">
        <v>152</v>
      </c>
      <c r="C74" s="64" t="s">
        <v>146</v>
      </c>
      <c r="D74" s="75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3"/>
      <c r="R74" s="48"/>
      <c r="S74" s="1"/>
    </row>
    <row r="75" s="47" customFormat="true" ht="23.85" hidden="false" customHeight="false" outlineLevel="0" collapsed="false">
      <c r="A75" s="38" t="s">
        <v>153</v>
      </c>
      <c r="B75" s="74" t="s">
        <v>154</v>
      </c>
      <c r="C75" s="64" t="s">
        <v>146</v>
      </c>
      <c r="D75" s="75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3"/>
      <c r="R75" s="48"/>
      <c r="S75" s="1"/>
    </row>
    <row r="76" s="47" customFormat="true" ht="46.25" hidden="false" customHeight="false" outlineLevel="0" collapsed="false">
      <c r="A76" s="38" t="s">
        <v>155</v>
      </c>
      <c r="B76" s="74" t="s">
        <v>156</v>
      </c>
      <c r="C76" s="64" t="s">
        <v>55</v>
      </c>
      <c r="D76" s="75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3"/>
      <c r="R76" s="48"/>
      <c r="S76" s="1"/>
    </row>
    <row r="77" s="47" customFormat="true" ht="46.25" hidden="false" customHeight="false" outlineLevel="0" collapsed="false">
      <c r="A77" s="38" t="s">
        <v>157</v>
      </c>
      <c r="B77" s="74" t="s">
        <v>158</v>
      </c>
      <c r="C77" s="64" t="s">
        <v>55</v>
      </c>
      <c r="D77" s="75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3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9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3"/>
      <c r="R78" s="48"/>
      <c r="S78" s="1"/>
    </row>
    <row r="79" s="47" customFormat="true" ht="13.8" hidden="false" customHeight="false" outlineLevel="0" collapsed="false">
      <c r="A79" s="38" t="s">
        <v>161</v>
      </c>
      <c r="B79" s="74" t="s">
        <v>162</v>
      </c>
      <c r="C79" s="64" t="s">
        <v>31</v>
      </c>
      <c r="D79" s="75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3"/>
      <c r="R79" s="48"/>
      <c r="S79" s="1"/>
    </row>
    <row r="80" s="47" customFormat="true" ht="35.95" hidden="false" customHeight="false" outlineLevel="0" collapsed="false">
      <c r="A80" s="38" t="s">
        <v>163</v>
      </c>
      <c r="B80" s="74" t="s">
        <v>164</v>
      </c>
      <c r="C80" s="64" t="s">
        <v>31</v>
      </c>
      <c r="D80" s="75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3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9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3"/>
      <c r="R81" s="48"/>
      <c r="S81" s="1"/>
    </row>
    <row r="82" s="47" customFormat="true" ht="23.85" hidden="false" customHeight="false" outlineLevel="0" collapsed="false">
      <c r="A82" s="38" t="s">
        <v>167</v>
      </c>
      <c r="B82" s="77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3"/>
      <c r="R82" s="48"/>
      <c r="S82" s="1"/>
    </row>
    <row r="83" s="47" customFormat="true" ht="47.45" hidden="false" customHeight="false" outlineLevel="0" collapsed="false">
      <c r="A83" s="38" t="s">
        <v>169</v>
      </c>
      <c r="B83" s="77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3"/>
      <c r="R83" s="48"/>
      <c r="S83" s="1"/>
    </row>
    <row r="84" s="47" customFormat="true" ht="35.05" hidden="false" customHeight="false" outlineLevel="0" collapsed="false">
      <c r="A84" s="38" t="s">
        <v>171</v>
      </c>
      <c r="B84" s="77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3"/>
      <c r="R84" s="48"/>
      <c r="S84" s="1"/>
    </row>
    <row r="85" s="47" customFormat="true" ht="35.05" hidden="false" customHeight="false" outlineLevel="0" collapsed="false">
      <c r="A85" s="38" t="s">
        <v>173</v>
      </c>
      <c r="B85" s="77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3"/>
      <c r="R85" s="48"/>
      <c r="S85" s="1"/>
    </row>
    <row r="86" s="47" customFormat="true" ht="47.45" hidden="false" customHeight="false" outlineLevel="0" collapsed="false">
      <c r="A86" s="38" t="s">
        <v>175</v>
      </c>
      <c r="B86" s="77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3"/>
      <c r="R86" s="48"/>
      <c r="S86" s="1"/>
    </row>
    <row r="87" s="47" customFormat="true" ht="35.05" hidden="false" customHeight="false" outlineLevel="0" collapsed="false">
      <c r="A87" s="38" t="s">
        <v>176</v>
      </c>
      <c r="B87" s="77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3"/>
      <c r="R87" s="48"/>
      <c r="S87" s="1"/>
    </row>
    <row r="88" s="47" customFormat="true" ht="35.05" hidden="false" customHeight="false" outlineLevel="0" collapsed="false">
      <c r="A88" s="38" t="s">
        <v>177</v>
      </c>
      <c r="B88" s="77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3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9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3"/>
      <c r="R89" s="48"/>
      <c r="S89" s="1"/>
    </row>
    <row r="90" s="47" customFormat="true" ht="23.85" hidden="false" customHeight="false" outlineLevel="0" collapsed="false">
      <c r="A90" s="38" t="s">
        <v>180</v>
      </c>
      <c r="B90" s="74" t="s">
        <v>181</v>
      </c>
      <c r="C90" s="64" t="s">
        <v>31</v>
      </c>
      <c r="D90" s="78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3"/>
      <c r="R90" s="48"/>
      <c r="S90" s="1"/>
    </row>
    <row r="91" s="47" customFormat="true" ht="23.85" hidden="false" customHeight="false" outlineLevel="0" collapsed="false">
      <c r="A91" s="38" t="s">
        <v>182</v>
      </c>
      <c r="B91" s="74" t="s">
        <v>183</v>
      </c>
      <c r="C91" s="64" t="s">
        <v>31</v>
      </c>
      <c r="D91" s="78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3"/>
      <c r="R91" s="48"/>
      <c r="S91" s="1"/>
    </row>
    <row r="92" s="47" customFormat="true" ht="23.85" hidden="false" customHeight="false" outlineLevel="0" collapsed="false">
      <c r="A92" s="38" t="s">
        <v>184</v>
      </c>
      <c r="B92" s="74" t="s">
        <v>185</v>
      </c>
      <c r="C92" s="64" t="s">
        <v>31</v>
      </c>
      <c r="D92" s="78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3"/>
      <c r="R92" s="48"/>
      <c r="S92" s="1"/>
    </row>
    <row r="93" s="47" customFormat="true" ht="23.85" hidden="false" customHeight="false" outlineLevel="0" collapsed="false">
      <c r="A93" s="38" t="s">
        <v>186</v>
      </c>
      <c r="B93" s="74" t="s">
        <v>187</v>
      </c>
      <c r="C93" s="64" t="s">
        <v>31</v>
      </c>
      <c r="D93" s="75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3"/>
      <c r="R93" s="48"/>
      <c r="S93" s="1"/>
    </row>
    <row r="94" s="47" customFormat="true" ht="23.85" hidden="false" customHeight="false" outlineLevel="0" collapsed="false">
      <c r="A94" s="38" t="s">
        <v>188</v>
      </c>
      <c r="B94" s="74" t="s">
        <v>189</v>
      </c>
      <c r="C94" s="64" t="s">
        <v>31</v>
      </c>
      <c r="D94" s="75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3"/>
      <c r="R94" s="48"/>
      <c r="S94" s="1"/>
    </row>
    <row r="95" s="47" customFormat="true" ht="23.85" hidden="false" customHeight="false" outlineLevel="0" collapsed="false">
      <c r="A95" s="38" t="s">
        <v>190</v>
      </c>
      <c r="B95" s="74" t="s">
        <v>191</v>
      </c>
      <c r="C95" s="64" t="s">
        <v>31</v>
      </c>
      <c r="D95" s="75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3"/>
      <c r="R95" s="48"/>
      <c r="S95" s="1"/>
    </row>
    <row r="96" s="47" customFormat="true" ht="35.95" hidden="false" customHeight="false" outlineLevel="0" collapsed="false">
      <c r="A96" s="38" t="s">
        <v>192</v>
      </c>
      <c r="B96" s="76" t="s">
        <v>193</v>
      </c>
      <c r="C96" s="64" t="s">
        <v>31</v>
      </c>
      <c r="D96" s="75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3"/>
      <c r="R96" s="48"/>
      <c r="S96" s="1"/>
    </row>
    <row r="97" s="47" customFormat="true" ht="47.45" hidden="false" customHeight="false" outlineLevel="0" collapsed="false">
      <c r="A97" s="38" t="s">
        <v>194</v>
      </c>
      <c r="B97" s="74" t="s">
        <v>195</v>
      </c>
      <c r="C97" s="64" t="s">
        <v>31</v>
      </c>
      <c r="D97" s="75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3"/>
      <c r="R97" s="48"/>
      <c r="S97" s="1"/>
    </row>
    <row r="98" s="47" customFormat="true" ht="23.85" hidden="false" customHeight="false" outlineLevel="0" collapsed="false">
      <c r="A98" s="38" t="s">
        <v>196</v>
      </c>
      <c r="B98" s="74" t="s">
        <v>197</v>
      </c>
      <c r="C98" s="64" t="s">
        <v>31</v>
      </c>
      <c r="D98" s="75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3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9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3"/>
      <c r="R99" s="48"/>
      <c r="S99" s="1"/>
    </row>
    <row r="100" s="47" customFormat="true" ht="35.95" hidden="false" customHeight="false" outlineLevel="0" collapsed="false">
      <c r="A100" s="38" t="s">
        <v>200</v>
      </c>
      <c r="B100" s="76" t="s">
        <v>201</v>
      </c>
      <c r="C100" s="64" t="s">
        <v>55</v>
      </c>
      <c r="D100" s="75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3"/>
      <c r="R100" s="48"/>
      <c r="S100" s="1"/>
    </row>
    <row r="101" s="47" customFormat="true" ht="35.95" hidden="false" customHeight="false" outlineLevel="0" collapsed="false">
      <c r="A101" s="38" t="s">
        <v>202</v>
      </c>
      <c r="B101" s="76" t="s">
        <v>203</v>
      </c>
      <c r="C101" s="64" t="s">
        <v>55</v>
      </c>
      <c r="D101" s="75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3"/>
      <c r="R101" s="48"/>
      <c r="S101" s="1"/>
    </row>
    <row r="102" s="47" customFormat="true" ht="35.95" hidden="false" customHeight="false" outlineLevel="0" collapsed="false">
      <c r="A102" s="38" t="s">
        <v>204</v>
      </c>
      <c r="B102" s="74" t="s">
        <v>205</v>
      </c>
      <c r="C102" s="64" t="s">
        <v>55</v>
      </c>
      <c r="D102" s="75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3"/>
      <c r="R102" s="48"/>
      <c r="S102" s="1"/>
    </row>
    <row r="103" s="47" customFormat="true" ht="23.85" hidden="false" customHeight="false" outlineLevel="0" collapsed="false">
      <c r="A103" s="38" t="s">
        <v>206</v>
      </c>
      <c r="B103" s="74" t="s">
        <v>207</v>
      </c>
      <c r="C103" s="64" t="s">
        <v>55</v>
      </c>
      <c r="D103" s="75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3"/>
      <c r="R103" s="48"/>
      <c r="S103" s="1"/>
    </row>
    <row r="104" s="47" customFormat="true" ht="35.95" hidden="false" customHeight="false" outlineLevel="0" collapsed="false">
      <c r="A104" s="38" t="s">
        <v>208</v>
      </c>
      <c r="B104" s="74" t="s">
        <v>209</v>
      </c>
      <c r="C104" s="64" t="s">
        <v>55</v>
      </c>
      <c r="D104" s="75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3"/>
      <c r="R104" s="48"/>
      <c r="S104" s="1"/>
    </row>
    <row r="105" s="47" customFormat="true" ht="47.45" hidden="false" customHeight="false" outlineLevel="0" collapsed="false">
      <c r="A105" s="38" t="s">
        <v>210</v>
      </c>
      <c r="B105" s="74" t="s">
        <v>211</v>
      </c>
      <c r="C105" s="64" t="s">
        <v>55</v>
      </c>
      <c r="D105" s="75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3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9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3"/>
      <c r="R106" s="48"/>
      <c r="S106" s="1"/>
    </row>
    <row r="107" s="47" customFormat="true" ht="23.85" hidden="false" customHeight="false" outlineLevel="0" collapsed="false">
      <c r="A107" s="38" t="s">
        <v>214</v>
      </c>
      <c r="B107" s="79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3"/>
      <c r="R107" s="48"/>
      <c r="S107" s="1"/>
    </row>
    <row r="108" s="47" customFormat="true" ht="13.8" hidden="false" customHeight="false" outlineLevel="0" collapsed="false">
      <c r="A108" s="38" t="s">
        <v>216</v>
      </c>
      <c r="B108" s="79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3"/>
      <c r="R108" s="48"/>
      <c r="S108" s="1"/>
    </row>
    <row r="109" s="47" customFormat="true" ht="23.85" hidden="false" customHeight="false" outlineLevel="0" collapsed="false">
      <c r="A109" s="38" t="s">
        <v>218</v>
      </c>
      <c r="B109" s="79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3"/>
      <c r="R109" s="48"/>
      <c r="S109" s="1"/>
    </row>
    <row r="110" s="47" customFormat="true" ht="13.8" hidden="false" customHeight="false" outlineLevel="0" collapsed="false">
      <c r="A110" s="38" t="s">
        <v>220</v>
      </c>
      <c r="B110" s="79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3"/>
      <c r="R110" s="48"/>
      <c r="S110" s="1"/>
    </row>
    <row r="111" s="47" customFormat="true" ht="13.8" hidden="false" customHeight="false" outlineLevel="0" collapsed="false">
      <c r="A111" s="38" t="s">
        <v>222</v>
      </c>
      <c r="B111" s="79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3"/>
      <c r="R111" s="48"/>
      <c r="S111" s="1"/>
    </row>
    <row r="112" s="47" customFormat="true" ht="23.85" hidden="false" customHeight="false" outlineLevel="0" collapsed="false">
      <c r="A112" s="38" t="s">
        <v>224</v>
      </c>
      <c r="B112" s="79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3"/>
      <c r="R112" s="48"/>
      <c r="S112" s="1"/>
    </row>
    <row r="113" s="47" customFormat="true" ht="13.8" hidden="false" customHeight="false" outlineLevel="0" collapsed="false">
      <c r="A113" s="38" t="s">
        <v>226</v>
      </c>
      <c r="B113" s="79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3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9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3"/>
      <c r="R114" s="48"/>
      <c r="S114" s="1"/>
    </row>
    <row r="115" s="47" customFormat="true" ht="35.95" hidden="false" customHeight="false" outlineLevel="0" collapsed="false">
      <c r="A115" s="38" t="s">
        <v>230</v>
      </c>
      <c r="B115" s="77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3"/>
      <c r="R115" s="48"/>
      <c r="S115" s="1"/>
    </row>
    <row r="116" s="47" customFormat="true" ht="23.85" hidden="false" customHeight="false" outlineLevel="0" collapsed="false">
      <c r="A116" s="38" t="s">
        <v>232</v>
      </c>
      <c r="B116" s="77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3"/>
      <c r="R116" s="48"/>
      <c r="S116" s="1"/>
    </row>
    <row r="117" s="47" customFormat="true" ht="47.45" hidden="false" customHeight="false" outlineLevel="0" collapsed="false">
      <c r="A117" s="38" t="s">
        <v>234</v>
      </c>
      <c r="B117" s="77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3"/>
      <c r="R117" s="48"/>
      <c r="S117" s="1"/>
    </row>
    <row r="118" s="47" customFormat="true" ht="23.85" hidden="false" customHeight="false" outlineLevel="0" collapsed="false">
      <c r="A118" s="38" t="s">
        <v>236</v>
      </c>
      <c r="B118" s="77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3"/>
      <c r="R118" s="48"/>
      <c r="S118" s="1"/>
    </row>
    <row r="119" s="47" customFormat="true" ht="23.85" hidden="false" customHeight="false" outlineLevel="0" collapsed="false">
      <c r="A119" s="38" t="s">
        <v>238</v>
      </c>
      <c r="B119" s="77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3"/>
      <c r="R119" s="48"/>
      <c r="S119" s="1"/>
    </row>
    <row r="120" s="47" customFormat="true" ht="23.85" hidden="false" customHeight="false" outlineLevel="0" collapsed="false">
      <c r="A120" s="38" t="s">
        <v>240</v>
      </c>
      <c r="B120" s="77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3"/>
      <c r="R120" s="48"/>
      <c r="S120" s="1"/>
    </row>
    <row r="121" s="47" customFormat="true" ht="23.85" hidden="false" customHeight="false" outlineLevel="0" collapsed="false">
      <c r="A121" s="38" t="s">
        <v>242</v>
      </c>
      <c r="B121" s="77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3"/>
      <c r="R121" s="48"/>
      <c r="S121" s="1"/>
    </row>
    <row r="122" s="47" customFormat="true" ht="23.85" hidden="false" customHeight="false" outlineLevel="0" collapsed="false">
      <c r="A122" s="38" t="s">
        <v>243</v>
      </c>
      <c r="B122" s="77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3"/>
      <c r="R122" s="48"/>
      <c r="S122" s="1"/>
    </row>
    <row r="123" s="47" customFormat="true" ht="23.85" hidden="false" customHeight="false" outlineLevel="0" collapsed="false">
      <c r="A123" s="38" t="s">
        <v>245</v>
      </c>
      <c r="B123" s="77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3"/>
      <c r="R123" s="48"/>
      <c r="S123" s="1"/>
    </row>
    <row r="124" s="47" customFormat="true" ht="13.8" hidden="false" customHeight="false" outlineLevel="0" collapsed="false">
      <c r="A124" s="38" t="s">
        <v>247</v>
      </c>
      <c r="B124" s="77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3"/>
      <c r="R124" s="48"/>
      <c r="S124" s="1"/>
    </row>
    <row r="125" s="47" customFormat="true" ht="23.85" hidden="false" customHeight="false" outlineLevel="0" collapsed="false">
      <c r="A125" s="38" t="s">
        <v>249</v>
      </c>
      <c r="B125" s="77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3"/>
      <c r="R125" s="48"/>
      <c r="S125" s="1"/>
    </row>
    <row r="126" s="47" customFormat="true" ht="47.45" hidden="false" customHeight="false" outlineLevel="0" collapsed="false">
      <c r="A126" s="38" t="s">
        <v>251</v>
      </c>
      <c r="B126" s="77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3"/>
      <c r="R126" s="48"/>
      <c r="S126" s="1"/>
    </row>
    <row r="127" s="47" customFormat="true" ht="23.85" hidden="false" customHeight="false" outlineLevel="0" collapsed="false">
      <c r="A127" s="38" t="s">
        <v>252</v>
      </c>
      <c r="B127" s="77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3"/>
      <c r="R127" s="48"/>
      <c r="S127" s="1"/>
    </row>
    <row r="128" s="47" customFormat="true" ht="23.85" hidden="false" customHeight="false" outlineLevel="0" collapsed="false">
      <c r="A128" s="38" t="s">
        <v>254</v>
      </c>
      <c r="B128" s="77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3"/>
      <c r="R128" s="48"/>
      <c r="S128" s="1"/>
    </row>
    <row r="129" s="47" customFormat="true" ht="23.85" hidden="false" customHeight="false" outlineLevel="0" collapsed="false">
      <c r="A129" s="38" t="s">
        <v>255</v>
      </c>
      <c r="B129" s="77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3"/>
      <c r="R129" s="48"/>
      <c r="S129" s="1"/>
    </row>
    <row r="130" s="47" customFormat="true" ht="23.85" hidden="false" customHeight="false" outlineLevel="0" collapsed="false">
      <c r="A130" s="38" t="s">
        <v>257</v>
      </c>
      <c r="B130" s="77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3"/>
      <c r="R130" s="48"/>
      <c r="S130" s="1"/>
    </row>
    <row r="131" s="47" customFormat="true" ht="47.45" hidden="false" customHeight="false" outlineLevel="0" collapsed="false">
      <c r="A131" s="38" t="s">
        <v>259</v>
      </c>
      <c r="B131" s="77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3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9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3"/>
      <c r="R132" s="48"/>
      <c r="S132" s="1"/>
    </row>
    <row r="133" s="47" customFormat="true" ht="35.95" hidden="false" customHeight="false" outlineLevel="0" collapsed="false">
      <c r="A133" s="38" t="s">
        <v>263</v>
      </c>
      <c r="B133" s="79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3"/>
      <c r="R133" s="48"/>
      <c r="S133" s="1"/>
    </row>
    <row r="134" s="47" customFormat="true" ht="23.85" hidden="false" customHeight="false" outlineLevel="0" collapsed="false">
      <c r="A134" s="38" t="s">
        <v>265</v>
      </c>
      <c r="B134" s="79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3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9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3"/>
      <c r="R135" s="48"/>
      <c r="S135" s="1"/>
    </row>
    <row r="136" s="47" customFormat="true" ht="47.45" hidden="false" customHeight="false" outlineLevel="0" collapsed="false">
      <c r="A136" s="38" t="s">
        <v>269</v>
      </c>
      <c r="B136" s="79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3"/>
      <c r="R136" s="48"/>
      <c r="S136" s="1"/>
    </row>
    <row r="137" s="47" customFormat="true" ht="35.95" hidden="false" customHeight="false" outlineLevel="0" collapsed="false">
      <c r="A137" s="38" t="s">
        <v>271</v>
      </c>
      <c r="B137" s="79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3"/>
      <c r="R137" s="48"/>
      <c r="S137" s="1"/>
    </row>
    <row r="138" s="47" customFormat="true" ht="47.45" hidden="false" customHeight="false" outlineLevel="0" collapsed="false">
      <c r="A138" s="38" t="s">
        <v>273</v>
      </c>
      <c r="B138" s="79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3"/>
      <c r="R138" s="48"/>
      <c r="S138" s="1"/>
    </row>
    <row r="139" s="47" customFormat="true" ht="35.95" hidden="false" customHeight="false" outlineLevel="0" collapsed="false">
      <c r="A139" s="38" t="s">
        <v>275</v>
      </c>
      <c r="B139" s="79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3"/>
      <c r="R139" s="48"/>
      <c r="S139" s="1"/>
    </row>
    <row r="140" s="47" customFormat="true" ht="59" hidden="false" customHeight="false" outlineLevel="0" collapsed="false">
      <c r="A140" s="38" t="s">
        <v>277</v>
      </c>
      <c r="B140" s="79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3"/>
      <c r="R140" s="48"/>
      <c r="S140" s="1"/>
    </row>
    <row r="141" s="47" customFormat="true" ht="23.85" hidden="false" customHeight="false" outlineLevel="0" collapsed="false">
      <c r="A141" s="38" t="s">
        <v>279</v>
      </c>
      <c r="B141" s="79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3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9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3"/>
      <c r="R142" s="48"/>
      <c r="S142" s="1"/>
    </row>
    <row r="143" s="47" customFormat="true" ht="13.8" hidden="false" customHeight="false" outlineLevel="0" collapsed="false">
      <c r="A143" s="38" t="s">
        <v>283</v>
      </c>
      <c r="B143" s="79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3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9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3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9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3"/>
      <c r="R145" s="48"/>
      <c r="S145" s="1"/>
    </row>
    <row r="146" s="47" customFormat="true" ht="35.95" hidden="false" customHeight="false" outlineLevel="0" collapsed="false">
      <c r="A146" s="38" t="s">
        <v>287</v>
      </c>
      <c r="B146" s="74" t="s">
        <v>111</v>
      </c>
      <c r="C146" s="64" t="s">
        <v>36</v>
      </c>
      <c r="D146" s="75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3"/>
      <c r="R146" s="48"/>
      <c r="S146" s="1"/>
    </row>
    <row r="147" s="47" customFormat="true" ht="23.85" hidden="false" customHeight="false" outlineLevel="0" collapsed="false">
      <c r="A147" s="38" t="s">
        <v>288</v>
      </c>
      <c r="B147" s="74" t="s">
        <v>113</v>
      </c>
      <c r="C147" s="64" t="s">
        <v>114</v>
      </c>
      <c r="D147" s="75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3"/>
      <c r="R147" s="48"/>
      <c r="S147" s="1"/>
    </row>
    <row r="148" s="47" customFormat="true" ht="35.95" hidden="false" customHeight="false" outlineLevel="0" collapsed="false">
      <c r="A148" s="38" t="s">
        <v>289</v>
      </c>
      <c r="B148" s="74" t="s">
        <v>116</v>
      </c>
      <c r="C148" s="64" t="s">
        <v>31</v>
      </c>
      <c r="D148" s="75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3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9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3"/>
      <c r="R149" s="48"/>
      <c r="S149" s="1"/>
    </row>
    <row r="150" s="47" customFormat="true" ht="47.45" hidden="false" customHeight="false" outlineLevel="0" collapsed="false">
      <c r="A150" s="38" t="s">
        <v>291</v>
      </c>
      <c r="B150" s="74" t="s">
        <v>129</v>
      </c>
      <c r="C150" s="64" t="s">
        <v>31</v>
      </c>
      <c r="D150" s="75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3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9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3"/>
      <c r="R151" s="48"/>
      <c r="S151" s="1"/>
    </row>
    <row r="152" s="47" customFormat="true" ht="23.85" hidden="false" customHeight="false" outlineLevel="0" collapsed="false">
      <c r="A152" s="38" t="s">
        <v>293</v>
      </c>
      <c r="B152" s="74" t="s">
        <v>133</v>
      </c>
      <c r="C152" s="64" t="s">
        <v>114</v>
      </c>
      <c r="D152" s="75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3"/>
      <c r="R152" s="48"/>
      <c r="S152" s="1"/>
    </row>
    <row r="153" s="47" customFormat="true" ht="23.85" hidden="false" customHeight="false" outlineLevel="0" collapsed="false">
      <c r="A153" s="38" t="s">
        <v>294</v>
      </c>
      <c r="B153" s="74" t="s">
        <v>135</v>
      </c>
      <c r="C153" s="64" t="s">
        <v>31</v>
      </c>
      <c r="D153" s="75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3"/>
      <c r="R153" s="48"/>
      <c r="S153" s="1"/>
    </row>
    <row r="154" s="47" customFormat="true" ht="13.8" hidden="false" customHeight="false" outlineLevel="0" collapsed="false">
      <c r="A154" s="38" t="s">
        <v>295</v>
      </c>
      <c r="B154" s="74" t="s">
        <v>137</v>
      </c>
      <c r="C154" s="64" t="s">
        <v>52</v>
      </c>
      <c r="D154" s="75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3"/>
      <c r="R154" s="48"/>
      <c r="S154" s="1"/>
    </row>
    <row r="155" s="47" customFormat="true" ht="13.8" hidden="false" customHeight="false" outlineLevel="0" collapsed="false">
      <c r="A155" s="38" t="s">
        <v>296</v>
      </c>
      <c r="B155" s="74" t="s">
        <v>139</v>
      </c>
      <c r="C155" s="64" t="s">
        <v>52</v>
      </c>
      <c r="D155" s="75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3"/>
      <c r="R155" s="48"/>
      <c r="S155" s="1"/>
    </row>
    <row r="156" s="47" customFormat="true" ht="47.45" hidden="false" customHeight="false" outlineLevel="0" collapsed="false">
      <c r="A156" s="38" t="s">
        <v>297</v>
      </c>
      <c r="B156" s="74" t="s">
        <v>141</v>
      </c>
      <c r="C156" s="64" t="s">
        <v>52</v>
      </c>
      <c r="D156" s="75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3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9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3"/>
      <c r="R157" s="48"/>
      <c r="S157" s="1"/>
    </row>
    <row r="158" s="47" customFormat="true" ht="35.95" hidden="false" customHeight="false" outlineLevel="0" collapsed="false">
      <c r="A158" s="38" t="s">
        <v>299</v>
      </c>
      <c r="B158" s="74" t="s">
        <v>164</v>
      </c>
      <c r="C158" s="64" t="s">
        <v>31</v>
      </c>
      <c r="D158" s="75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3"/>
      <c r="R158" s="48"/>
      <c r="S158" s="1"/>
    </row>
    <row r="159" s="47" customFormat="true" ht="13.8" hidden="false" customHeight="false" outlineLevel="0" collapsed="false">
      <c r="A159" s="38" t="s">
        <v>300</v>
      </c>
      <c r="B159" s="74" t="s">
        <v>162</v>
      </c>
      <c r="C159" s="64" t="s">
        <v>31</v>
      </c>
      <c r="D159" s="75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3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9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3"/>
      <c r="R160" s="48"/>
      <c r="S160" s="1"/>
    </row>
    <row r="161" s="47" customFormat="true" ht="13.8" hidden="false" customHeight="false" outlineLevel="0" collapsed="false">
      <c r="A161" s="38" t="s">
        <v>302</v>
      </c>
      <c r="B161" s="74" t="s">
        <v>145</v>
      </c>
      <c r="C161" s="64" t="s">
        <v>146</v>
      </c>
      <c r="D161" s="75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3"/>
      <c r="R161" s="48"/>
      <c r="S161" s="1"/>
    </row>
    <row r="162" s="47" customFormat="true" ht="13.8" hidden="false" customHeight="false" outlineLevel="0" collapsed="false">
      <c r="A162" s="38" t="s">
        <v>303</v>
      </c>
      <c r="B162" s="74" t="s">
        <v>148</v>
      </c>
      <c r="C162" s="64" t="s">
        <v>146</v>
      </c>
      <c r="D162" s="75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3"/>
      <c r="R162" s="48"/>
      <c r="S162" s="1"/>
    </row>
    <row r="163" s="47" customFormat="true" ht="13.8" hidden="false" customHeight="false" outlineLevel="0" collapsed="false">
      <c r="A163" s="38" t="s">
        <v>304</v>
      </c>
      <c r="B163" s="74" t="s">
        <v>150</v>
      </c>
      <c r="C163" s="64" t="s">
        <v>146</v>
      </c>
      <c r="D163" s="75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3"/>
      <c r="R163" s="48"/>
      <c r="S163" s="1"/>
    </row>
    <row r="164" s="47" customFormat="true" ht="23.85" hidden="false" customHeight="false" outlineLevel="0" collapsed="false">
      <c r="A164" s="38" t="s">
        <v>305</v>
      </c>
      <c r="B164" s="74" t="s">
        <v>152</v>
      </c>
      <c r="C164" s="64" t="s">
        <v>146</v>
      </c>
      <c r="D164" s="75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3"/>
      <c r="R164" s="48"/>
      <c r="S164" s="1"/>
    </row>
    <row r="165" s="47" customFormat="true" ht="23.85" hidden="false" customHeight="false" outlineLevel="0" collapsed="false">
      <c r="A165" s="38" t="s">
        <v>306</v>
      </c>
      <c r="B165" s="74" t="s">
        <v>154</v>
      </c>
      <c r="C165" s="64" t="s">
        <v>146</v>
      </c>
      <c r="D165" s="75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3"/>
      <c r="R165" s="48"/>
      <c r="S165" s="1"/>
    </row>
    <row r="166" s="47" customFormat="true" ht="46.25" hidden="false" customHeight="false" outlineLevel="0" collapsed="false">
      <c r="A166" s="38" t="s">
        <v>307</v>
      </c>
      <c r="B166" s="74" t="s">
        <v>156</v>
      </c>
      <c r="C166" s="64" t="s">
        <v>55</v>
      </c>
      <c r="D166" s="75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3"/>
      <c r="R166" s="48"/>
      <c r="S166" s="1"/>
    </row>
    <row r="167" s="47" customFormat="true" ht="46.25" hidden="false" customHeight="false" outlineLevel="0" collapsed="false">
      <c r="A167" s="38" t="s">
        <v>308</v>
      </c>
      <c r="B167" s="74" t="s">
        <v>158</v>
      </c>
      <c r="C167" s="64" t="s">
        <v>55</v>
      </c>
      <c r="D167" s="75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3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9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3"/>
      <c r="R168" s="48"/>
      <c r="S168" s="1"/>
    </row>
    <row r="169" s="47" customFormat="true" ht="23.85" hidden="false" customHeight="false" outlineLevel="0" collapsed="false">
      <c r="A169" s="38" t="s">
        <v>310</v>
      </c>
      <c r="B169" s="77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3"/>
      <c r="R169" s="48"/>
      <c r="S169" s="1"/>
    </row>
    <row r="170" s="47" customFormat="true" ht="47.45" hidden="false" customHeight="false" outlineLevel="0" collapsed="false">
      <c r="A170" s="38" t="s">
        <v>311</v>
      </c>
      <c r="B170" s="77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3"/>
      <c r="R170" s="48"/>
      <c r="S170" s="1"/>
    </row>
    <row r="171" s="47" customFormat="true" ht="13.8" hidden="false" customHeight="false" outlineLevel="0" collapsed="false">
      <c r="A171" s="38" t="s">
        <v>312</v>
      </c>
      <c r="B171" s="80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3"/>
      <c r="R171" s="48"/>
      <c r="S171" s="1"/>
    </row>
    <row r="172" s="47" customFormat="true" ht="35.95" hidden="false" customHeight="false" outlineLevel="0" collapsed="false">
      <c r="A172" s="38" t="s">
        <v>313</v>
      </c>
      <c r="B172" s="77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3"/>
      <c r="R172" s="48"/>
      <c r="S172" s="1"/>
    </row>
    <row r="173" s="47" customFormat="true" ht="47.45" hidden="false" customHeight="false" outlineLevel="0" collapsed="false">
      <c r="A173" s="38" t="s">
        <v>314</v>
      </c>
      <c r="B173" s="77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3"/>
      <c r="R173" s="48"/>
      <c r="S173" s="1"/>
    </row>
    <row r="174" s="47" customFormat="true" ht="35.05" hidden="false" customHeight="false" outlineLevel="0" collapsed="false">
      <c r="A174" s="38" t="s">
        <v>315</v>
      </c>
      <c r="B174" s="77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3"/>
      <c r="R174" s="48"/>
      <c r="S174" s="1"/>
    </row>
    <row r="175" s="47" customFormat="true" ht="35.05" hidden="false" customHeight="false" outlineLevel="0" collapsed="false">
      <c r="A175" s="38" t="s">
        <v>316</v>
      </c>
      <c r="B175" s="77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3"/>
      <c r="R175" s="48"/>
      <c r="S175" s="1"/>
    </row>
    <row r="176" s="47" customFormat="true" ht="35.05" hidden="false" customHeight="false" outlineLevel="0" collapsed="false">
      <c r="A176" s="38" t="s">
        <v>317</v>
      </c>
      <c r="B176" s="77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3"/>
      <c r="R176" s="48"/>
      <c r="S176" s="1"/>
    </row>
    <row r="177" s="47" customFormat="true" ht="35.05" hidden="false" customHeight="false" outlineLevel="0" collapsed="false">
      <c r="A177" s="38" t="s">
        <v>318</v>
      </c>
      <c r="B177" s="77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3"/>
      <c r="R177" s="48"/>
      <c r="S177" s="1"/>
    </row>
    <row r="178" s="47" customFormat="true" ht="35.05" hidden="false" customHeight="false" outlineLevel="0" collapsed="false">
      <c r="A178" s="38" t="s">
        <v>320</v>
      </c>
      <c r="B178" s="77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3"/>
      <c r="R178" s="48"/>
      <c r="S178" s="1"/>
    </row>
    <row r="179" s="47" customFormat="true" ht="35.05" hidden="false" customHeight="false" outlineLevel="0" collapsed="false">
      <c r="A179" s="38" t="s">
        <v>321</v>
      </c>
      <c r="B179" s="77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3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9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3"/>
      <c r="R180" s="48"/>
      <c r="S180" s="1"/>
    </row>
    <row r="181" s="47" customFormat="true" ht="23.85" hidden="false" customHeight="false" outlineLevel="0" collapsed="false">
      <c r="A181" s="38" t="s">
        <v>323</v>
      </c>
      <c r="B181" s="74" t="s">
        <v>181</v>
      </c>
      <c r="C181" s="64" t="s">
        <v>31</v>
      </c>
      <c r="D181" s="75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3"/>
      <c r="R181" s="48"/>
      <c r="S181" s="1"/>
    </row>
    <row r="182" s="47" customFormat="true" ht="23.85" hidden="false" customHeight="false" outlineLevel="0" collapsed="false">
      <c r="A182" s="38" t="s">
        <v>324</v>
      </c>
      <c r="B182" s="74" t="s">
        <v>183</v>
      </c>
      <c r="C182" s="64" t="s">
        <v>31</v>
      </c>
      <c r="D182" s="75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3"/>
      <c r="R182" s="48"/>
      <c r="S182" s="1"/>
    </row>
    <row r="183" s="47" customFormat="true" ht="23.85" hidden="false" customHeight="false" outlineLevel="0" collapsed="false">
      <c r="A183" s="38" t="s">
        <v>325</v>
      </c>
      <c r="B183" s="74" t="s">
        <v>185</v>
      </c>
      <c r="C183" s="64" t="s">
        <v>31</v>
      </c>
      <c r="D183" s="75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3"/>
      <c r="R183" s="48"/>
      <c r="S183" s="1"/>
    </row>
    <row r="184" s="47" customFormat="true" ht="23.85" hidden="false" customHeight="false" outlineLevel="0" collapsed="false">
      <c r="A184" s="38" t="s">
        <v>326</v>
      </c>
      <c r="B184" s="74" t="s">
        <v>187</v>
      </c>
      <c r="C184" s="64" t="s">
        <v>31</v>
      </c>
      <c r="D184" s="75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3"/>
      <c r="R184" s="48"/>
      <c r="S184" s="1"/>
    </row>
    <row r="185" s="47" customFormat="true" ht="23.85" hidden="false" customHeight="false" outlineLevel="0" collapsed="false">
      <c r="A185" s="38" t="s">
        <v>327</v>
      </c>
      <c r="B185" s="74" t="s">
        <v>189</v>
      </c>
      <c r="C185" s="64" t="s">
        <v>31</v>
      </c>
      <c r="D185" s="75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3"/>
      <c r="R185" s="48"/>
      <c r="S185" s="1"/>
    </row>
    <row r="186" s="47" customFormat="true" ht="23.85" hidden="false" customHeight="false" outlineLevel="0" collapsed="false">
      <c r="A186" s="38" t="s">
        <v>328</v>
      </c>
      <c r="B186" s="74" t="s">
        <v>191</v>
      </c>
      <c r="C186" s="64" t="s">
        <v>31</v>
      </c>
      <c r="D186" s="75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3"/>
      <c r="R186" s="48"/>
      <c r="S186" s="1"/>
    </row>
    <row r="187" s="47" customFormat="true" ht="35.95" hidden="false" customHeight="false" outlineLevel="0" collapsed="false">
      <c r="A187" s="38" t="s">
        <v>329</v>
      </c>
      <c r="B187" s="76" t="s">
        <v>193</v>
      </c>
      <c r="C187" s="64" t="s">
        <v>31</v>
      </c>
      <c r="D187" s="75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3"/>
      <c r="R187" s="48"/>
      <c r="S187" s="1"/>
    </row>
    <row r="188" s="47" customFormat="true" ht="46.25" hidden="false" customHeight="false" outlineLevel="0" collapsed="false">
      <c r="A188" s="38" t="s">
        <v>330</v>
      </c>
      <c r="B188" s="74" t="s">
        <v>195</v>
      </c>
      <c r="C188" s="64" t="s">
        <v>31</v>
      </c>
      <c r="D188" s="75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3"/>
      <c r="R188" s="48"/>
      <c r="S188" s="1"/>
    </row>
    <row r="189" s="47" customFormat="true" ht="46.25" hidden="false" customHeight="false" outlineLevel="0" collapsed="false">
      <c r="A189" s="38" t="s">
        <v>331</v>
      </c>
      <c r="B189" s="74" t="s">
        <v>332</v>
      </c>
      <c r="C189" s="64" t="s">
        <v>31</v>
      </c>
      <c r="D189" s="75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3"/>
      <c r="R189" s="48"/>
      <c r="S189" s="1"/>
    </row>
    <row r="190" s="47" customFormat="true" ht="23.85" hidden="false" customHeight="false" outlineLevel="0" collapsed="false">
      <c r="A190" s="38" t="s">
        <v>333</v>
      </c>
      <c r="B190" s="74" t="s">
        <v>197</v>
      </c>
      <c r="C190" s="64" t="s">
        <v>31</v>
      </c>
      <c r="D190" s="75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3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9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3"/>
      <c r="R191" s="48"/>
      <c r="S191" s="1"/>
    </row>
    <row r="192" s="47" customFormat="true" ht="35.95" hidden="false" customHeight="false" outlineLevel="0" collapsed="false">
      <c r="A192" s="38" t="s">
        <v>335</v>
      </c>
      <c r="B192" s="76" t="s">
        <v>201</v>
      </c>
      <c r="C192" s="64" t="s">
        <v>55</v>
      </c>
      <c r="D192" s="75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3"/>
      <c r="R192" s="48"/>
      <c r="S192" s="1"/>
    </row>
    <row r="193" s="47" customFormat="true" ht="23.85" hidden="false" customHeight="false" outlineLevel="0" collapsed="false">
      <c r="A193" s="38" t="s">
        <v>336</v>
      </c>
      <c r="B193" s="74" t="s">
        <v>337</v>
      </c>
      <c r="C193" s="64" t="s">
        <v>55</v>
      </c>
      <c r="D193" s="75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3"/>
      <c r="R193" s="48"/>
      <c r="S193" s="1"/>
    </row>
    <row r="194" s="47" customFormat="true" ht="23.85" hidden="false" customHeight="false" outlineLevel="0" collapsed="false">
      <c r="A194" s="38" t="s">
        <v>338</v>
      </c>
      <c r="B194" s="76" t="s">
        <v>203</v>
      </c>
      <c r="C194" s="64" t="s">
        <v>55</v>
      </c>
      <c r="D194" s="75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3"/>
      <c r="R194" s="48"/>
      <c r="S194" s="1"/>
    </row>
    <row r="195" s="47" customFormat="true" ht="35.95" hidden="false" customHeight="false" outlineLevel="0" collapsed="false">
      <c r="A195" s="38" t="s">
        <v>339</v>
      </c>
      <c r="B195" s="74" t="s">
        <v>209</v>
      </c>
      <c r="C195" s="64" t="s">
        <v>55</v>
      </c>
      <c r="D195" s="75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3"/>
      <c r="R195" s="48"/>
      <c r="S195" s="1"/>
    </row>
    <row r="196" s="47" customFormat="true" ht="47.45" hidden="false" customHeight="false" outlineLevel="0" collapsed="false">
      <c r="A196" s="38" t="s">
        <v>340</v>
      </c>
      <c r="B196" s="74" t="s">
        <v>211</v>
      </c>
      <c r="C196" s="64" t="s">
        <v>55</v>
      </c>
      <c r="D196" s="75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3"/>
      <c r="R196" s="48"/>
      <c r="S196" s="1"/>
    </row>
    <row r="197" s="47" customFormat="true" ht="35.95" hidden="false" customHeight="false" outlineLevel="0" collapsed="false">
      <c r="A197" s="38" t="s">
        <v>341</v>
      </c>
      <c r="B197" s="74" t="s">
        <v>342</v>
      </c>
      <c r="C197" s="64" t="s">
        <v>55</v>
      </c>
      <c r="D197" s="75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3"/>
      <c r="R197" s="48"/>
      <c r="S197" s="1"/>
    </row>
    <row r="198" s="47" customFormat="true" ht="23.85" hidden="false" customHeight="false" outlineLevel="0" collapsed="false">
      <c r="A198" s="38" t="s">
        <v>343</v>
      </c>
      <c r="B198" s="74" t="s">
        <v>207</v>
      </c>
      <c r="C198" s="64" t="s">
        <v>55</v>
      </c>
      <c r="D198" s="75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3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9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3"/>
      <c r="R199" s="48"/>
      <c r="S199" s="1"/>
    </row>
    <row r="200" s="47" customFormat="true" ht="23.85" hidden="false" customHeight="false" outlineLevel="0" collapsed="false">
      <c r="A200" s="38" t="s">
        <v>345</v>
      </c>
      <c r="B200" s="79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3"/>
      <c r="R200" s="48"/>
      <c r="S200" s="1"/>
    </row>
    <row r="201" s="47" customFormat="true" ht="23.85" hidden="false" customHeight="false" outlineLevel="0" collapsed="false">
      <c r="A201" s="38" t="s">
        <v>347</v>
      </c>
      <c r="B201" s="79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3"/>
      <c r="R201" s="48"/>
      <c r="S201" s="1"/>
    </row>
    <row r="202" s="47" customFormat="true" ht="23.85" hidden="false" customHeight="false" outlineLevel="0" collapsed="false">
      <c r="A202" s="38" t="s">
        <v>349</v>
      </c>
      <c r="B202" s="79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3"/>
      <c r="R202" s="48"/>
      <c r="S202" s="1"/>
    </row>
    <row r="203" s="47" customFormat="true" ht="13.8" hidden="false" customHeight="false" outlineLevel="0" collapsed="false">
      <c r="A203" s="38" t="s">
        <v>350</v>
      </c>
      <c r="B203" s="79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3"/>
      <c r="R203" s="48"/>
      <c r="S203" s="1"/>
    </row>
    <row r="204" s="47" customFormat="true" ht="23.85" hidden="false" customHeight="false" outlineLevel="0" collapsed="false">
      <c r="A204" s="38" t="s">
        <v>351</v>
      </c>
      <c r="B204" s="79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3"/>
      <c r="R204" s="48"/>
      <c r="S204" s="1"/>
    </row>
    <row r="205" s="47" customFormat="true" ht="13.8" hidden="false" customHeight="false" outlineLevel="0" collapsed="false">
      <c r="A205" s="38" t="s">
        <v>352</v>
      </c>
      <c r="B205" s="79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3"/>
      <c r="R205" s="48"/>
      <c r="S205" s="1"/>
    </row>
    <row r="206" s="47" customFormat="true" ht="13.8" hidden="false" customHeight="false" outlineLevel="0" collapsed="false">
      <c r="A206" s="38" t="s">
        <v>353</v>
      </c>
      <c r="B206" s="79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3"/>
      <c r="R206" s="48"/>
      <c r="S206" s="1"/>
    </row>
    <row r="207" s="47" customFormat="true" ht="13.8" hidden="false" customHeight="false" outlineLevel="0" collapsed="false">
      <c r="A207" s="38" t="s">
        <v>354</v>
      </c>
      <c r="B207" s="79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3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9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3"/>
      <c r="R208" s="48"/>
      <c r="S208" s="1"/>
    </row>
    <row r="209" s="47" customFormat="true" ht="23.85" hidden="false" customHeight="false" outlineLevel="0" collapsed="false">
      <c r="A209" s="38" t="s">
        <v>356</v>
      </c>
      <c r="B209" s="77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3"/>
      <c r="R209" s="48"/>
      <c r="S209" s="1"/>
    </row>
    <row r="210" s="47" customFormat="true" ht="47.45" hidden="false" customHeight="false" outlineLevel="0" collapsed="false">
      <c r="A210" s="38" t="s">
        <v>357</v>
      </c>
      <c r="B210" s="77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3"/>
      <c r="R210" s="48"/>
      <c r="S210" s="1"/>
    </row>
    <row r="211" s="47" customFormat="true" ht="23.85" hidden="false" customHeight="false" outlineLevel="0" collapsed="false">
      <c r="A211" s="38" t="s">
        <v>359</v>
      </c>
      <c r="B211" s="77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3"/>
      <c r="R211" s="48"/>
      <c r="S211" s="1"/>
    </row>
    <row r="212" s="47" customFormat="true" ht="23.85" hidden="false" customHeight="false" outlineLevel="0" collapsed="false">
      <c r="A212" s="38" t="s">
        <v>361</v>
      </c>
      <c r="B212" s="77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3"/>
      <c r="R212" s="48"/>
      <c r="S212" s="1"/>
    </row>
    <row r="213" s="47" customFormat="true" ht="23.85" hidden="false" customHeight="false" outlineLevel="0" collapsed="false">
      <c r="A213" s="38" t="s">
        <v>362</v>
      </c>
      <c r="B213" s="77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3"/>
      <c r="R213" s="48"/>
      <c r="S213" s="1"/>
    </row>
    <row r="214" s="47" customFormat="true" ht="23.85" hidden="false" customHeight="false" outlineLevel="0" collapsed="false">
      <c r="A214" s="38" t="s">
        <v>363</v>
      </c>
      <c r="B214" s="77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3"/>
      <c r="R214" s="48"/>
      <c r="S214" s="1"/>
    </row>
    <row r="215" s="47" customFormat="true" ht="23.85" hidden="false" customHeight="false" outlineLevel="0" collapsed="false">
      <c r="A215" s="38" t="s">
        <v>364</v>
      </c>
      <c r="B215" s="77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3"/>
      <c r="R215" s="48"/>
      <c r="S215" s="1"/>
    </row>
    <row r="216" s="47" customFormat="true" ht="23.85" hidden="false" customHeight="false" outlineLevel="0" collapsed="false">
      <c r="A216" s="38" t="s">
        <v>366</v>
      </c>
      <c r="B216" s="77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3"/>
      <c r="R216" s="48"/>
      <c r="S216" s="1"/>
    </row>
    <row r="217" s="47" customFormat="true" ht="23.85" hidden="false" customHeight="false" outlineLevel="0" collapsed="false">
      <c r="A217" s="38" t="s">
        <v>367</v>
      </c>
      <c r="B217" s="77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3"/>
      <c r="R217" s="48"/>
      <c r="S217" s="1"/>
    </row>
    <row r="218" s="47" customFormat="true" ht="23.85" hidden="false" customHeight="false" outlineLevel="0" collapsed="false">
      <c r="A218" s="38" t="s">
        <v>368</v>
      </c>
      <c r="B218" s="77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3"/>
      <c r="R218" s="48"/>
      <c r="S218" s="1"/>
    </row>
    <row r="219" s="47" customFormat="true" ht="23.85" hidden="false" customHeight="false" outlineLevel="0" collapsed="false">
      <c r="A219" s="38" t="s">
        <v>369</v>
      </c>
      <c r="B219" s="77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3"/>
      <c r="R219" s="48"/>
      <c r="S219" s="1"/>
    </row>
    <row r="220" s="47" customFormat="true" ht="23.85" hidden="false" customHeight="false" outlineLevel="0" collapsed="false">
      <c r="A220" s="38" t="s">
        <v>370</v>
      </c>
      <c r="B220" s="77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3"/>
      <c r="R220" s="48"/>
      <c r="S220" s="1"/>
    </row>
    <row r="221" s="47" customFormat="true" ht="23.85" hidden="false" customHeight="false" outlineLevel="0" collapsed="false">
      <c r="A221" s="38" t="s">
        <v>371</v>
      </c>
      <c r="B221" s="77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3"/>
      <c r="R221" s="48"/>
      <c r="S221" s="1"/>
    </row>
    <row r="222" s="47" customFormat="true" ht="47.45" hidden="false" customHeight="false" outlineLevel="0" collapsed="false">
      <c r="A222" s="38" t="s">
        <v>372</v>
      </c>
      <c r="B222" s="77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3"/>
      <c r="R222" s="48"/>
      <c r="S222" s="1"/>
    </row>
    <row r="223" s="47" customFormat="true" ht="23.85" hidden="false" customHeight="false" outlineLevel="0" collapsed="false">
      <c r="A223" s="38" t="s">
        <v>373</v>
      </c>
      <c r="B223" s="77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3"/>
      <c r="R223" s="48"/>
      <c r="S223" s="1"/>
    </row>
    <row r="224" s="47" customFormat="true" ht="13.8" hidden="false" customHeight="false" outlineLevel="0" collapsed="false">
      <c r="A224" s="38" t="s">
        <v>374</v>
      </c>
      <c r="B224" s="77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3"/>
      <c r="R224" s="48"/>
      <c r="S224" s="1"/>
    </row>
    <row r="225" s="47" customFormat="true" ht="23.85" hidden="false" customHeight="false" outlineLevel="0" collapsed="false">
      <c r="A225" s="38" t="s">
        <v>376</v>
      </c>
      <c r="B225" s="77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3"/>
      <c r="R225" s="48"/>
      <c r="S225" s="1"/>
    </row>
    <row r="226" s="47" customFormat="true" ht="23.85" hidden="false" customHeight="false" outlineLevel="0" collapsed="false">
      <c r="A226" s="38" t="s">
        <v>377</v>
      </c>
      <c r="B226" s="77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3"/>
      <c r="R226" s="48"/>
      <c r="S226" s="1"/>
    </row>
    <row r="227" s="47" customFormat="true" ht="23.85" hidden="false" customHeight="false" outlineLevel="0" collapsed="false">
      <c r="A227" s="38" t="s">
        <v>378</v>
      </c>
      <c r="B227" s="77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3"/>
      <c r="R227" s="48"/>
      <c r="S227" s="1"/>
    </row>
    <row r="228" s="47" customFormat="true" ht="23.85" hidden="false" customHeight="false" outlineLevel="0" collapsed="false">
      <c r="A228" s="38" t="s">
        <v>379</v>
      </c>
      <c r="B228" s="77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3"/>
      <c r="R228" s="48"/>
      <c r="S228" s="1"/>
    </row>
    <row r="229" s="47" customFormat="true" ht="23.85" hidden="false" customHeight="false" outlineLevel="0" collapsed="false">
      <c r="A229" s="38" t="s">
        <v>380</v>
      </c>
      <c r="B229" s="77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3"/>
      <c r="R229" s="48"/>
      <c r="S229" s="1"/>
    </row>
    <row r="230" s="47" customFormat="true" ht="13.8" hidden="false" customHeight="false" outlineLevel="0" collapsed="false">
      <c r="A230" s="38" t="s">
        <v>381</v>
      </c>
      <c r="B230" s="77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3"/>
      <c r="R230" s="48"/>
      <c r="S230" s="1"/>
    </row>
    <row r="231" s="47" customFormat="true" ht="47.45" hidden="false" customHeight="false" outlineLevel="0" collapsed="false">
      <c r="A231" s="38" t="s">
        <v>383</v>
      </c>
      <c r="B231" s="77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3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9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3"/>
      <c r="R232" s="48"/>
      <c r="S232" s="1"/>
    </row>
    <row r="233" s="47" customFormat="true" ht="23.85" hidden="false" customHeight="false" outlineLevel="0" collapsed="false">
      <c r="A233" s="38" t="s">
        <v>386</v>
      </c>
      <c r="B233" s="79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3"/>
      <c r="R233" s="48"/>
      <c r="S233" s="1"/>
    </row>
    <row r="234" s="47" customFormat="true" ht="23.85" hidden="false" customHeight="false" outlineLevel="0" collapsed="false">
      <c r="A234" s="38" t="s">
        <v>388</v>
      </c>
      <c r="B234" s="79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3"/>
      <c r="R234" s="48"/>
      <c r="S234" s="1"/>
    </row>
    <row r="235" s="47" customFormat="true" ht="35.95" hidden="false" customHeight="false" outlineLevel="0" collapsed="false">
      <c r="A235" s="38" t="s">
        <v>389</v>
      </c>
      <c r="B235" s="79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3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9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3"/>
      <c r="R236" s="48"/>
      <c r="S236" s="1"/>
    </row>
    <row r="237" s="47" customFormat="true" ht="46.25" hidden="false" customHeight="false" outlineLevel="0" collapsed="false">
      <c r="A237" s="38" t="s">
        <v>391</v>
      </c>
      <c r="B237" s="79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3"/>
      <c r="R237" s="48"/>
      <c r="S237" s="1"/>
    </row>
    <row r="238" s="47" customFormat="true" ht="46.25" hidden="false" customHeight="false" outlineLevel="0" collapsed="false">
      <c r="A238" s="38" t="s">
        <v>392</v>
      </c>
      <c r="B238" s="79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3"/>
      <c r="R238" s="48"/>
      <c r="S238" s="1"/>
    </row>
    <row r="239" s="47" customFormat="true" ht="35.05" hidden="false" customHeight="false" outlineLevel="0" collapsed="false">
      <c r="A239" s="38" t="s">
        <v>394</v>
      </c>
      <c r="B239" s="79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3"/>
      <c r="R239" s="48"/>
      <c r="S239" s="1"/>
    </row>
    <row r="240" s="47" customFormat="true" ht="35.05" hidden="false" customHeight="false" outlineLevel="0" collapsed="false">
      <c r="A240" s="38" t="s">
        <v>395</v>
      </c>
      <c r="B240" s="79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3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9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3"/>
      <c r="R241" s="48"/>
      <c r="S241" s="1"/>
    </row>
    <row r="242" s="47" customFormat="true" ht="13.8" hidden="false" customHeight="false" outlineLevel="0" collapsed="false">
      <c r="A242" s="38" t="s">
        <v>398</v>
      </c>
      <c r="B242" s="79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3"/>
      <c r="R242" s="48"/>
      <c r="S242" s="1"/>
    </row>
    <row r="243" s="47" customFormat="true" ht="35.95" hidden="false" customHeight="false" outlineLevel="0" collapsed="false">
      <c r="A243" s="38" t="s">
        <v>399</v>
      </c>
      <c r="B243" s="79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3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9"/>
      <c r="J244" s="61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3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9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3"/>
      <c r="R245" s="48"/>
      <c r="S245" s="1"/>
    </row>
    <row r="246" s="47" customFormat="true" ht="35.95" hidden="false" customHeight="false" outlineLevel="0" collapsed="false">
      <c r="A246" s="38" t="s">
        <v>403</v>
      </c>
      <c r="B246" s="76" t="s">
        <v>111</v>
      </c>
      <c r="C246" s="64" t="s">
        <v>36</v>
      </c>
      <c r="D246" s="75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3"/>
      <c r="R246" s="48"/>
      <c r="S246" s="1"/>
    </row>
    <row r="247" s="47" customFormat="true" ht="23.85" hidden="false" customHeight="false" outlineLevel="0" collapsed="false">
      <c r="A247" s="38" t="s">
        <v>404</v>
      </c>
      <c r="B247" s="74" t="s">
        <v>113</v>
      </c>
      <c r="C247" s="64" t="s">
        <v>114</v>
      </c>
      <c r="D247" s="75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3"/>
      <c r="R247" s="48"/>
      <c r="S247" s="1"/>
    </row>
    <row r="248" s="47" customFormat="true" ht="35.95" hidden="false" customHeight="false" outlineLevel="0" collapsed="false">
      <c r="A248" s="38" t="s">
        <v>405</v>
      </c>
      <c r="B248" s="76" t="s">
        <v>116</v>
      </c>
      <c r="C248" s="64" t="s">
        <v>31</v>
      </c>
      <c r="D248" s="75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3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9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3"/>
      <c r="R249" s="48"/>
      <c r="S249" s="1"/>
    </row>
    <row r="250" s="47" customFormat="true" ht="47.45" hidden="false" customHeight="false" outlineLevel="0" collapsed="false">
      <c r="A250" s="38" t="s">
        <v>407</v>
      </c>
      <c r="B250" s="74" t="s">
        <v>129</v>
      </c>
      <c r="C250" s="64" t="s">
        <v>31</v>
      </c>
      <c r="D250" s="75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3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9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3"/>
      <c r="R251" s="48"/>
      <c r="S251" s="1"/>
    </row>
    <row r="252" s="47" customFormat="true" ht="23.85" hidden="false" customHeight="false" outlineLevel="0" collapsed="false">
      <c r="A252" s="38" t="s">
        <v>409</v>
      </c>
      <c r="B252" s="74" t="s">
        <v>133</v>
      </c>
      <c r="C252" s="64" t="s">
        <v>114</v>
      </c>
      <c r="D252" s="75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3"/>
      <c r="R252" s="48"/>
      <c r="S252" s="1"/>
    </row>
    <row r="253" s="47" customFormat="true" ht="23.85" hidden="false" customHeight="false" outlineLevel="0" collapsed="false">
      <c r="A253" s="38" t="s">
        <v>410</v>
      </c>
      <c r="B253" s="74" t="s">
        <v>135</v>
      </c>
      <c r="C253" s="64" t="s">
        <v>31</v>
      </c>
      <c r="D253" s="75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3"/>
      <c r="R253" s="48"/>
      <c r="S253" s="1"/>
    </row>
    <row r="254" s="47" customFormat="true" ht="13.8" hidden="false" customHeight="false" outlineLevel="0" collapsed="false">
      <c r="A254" s="38" t="s">
        <v>411</v>
      </c>
      <c r="B254" s="74" t="s">
        <v>137</v>
      </c>
      <c r="C254" s="64" t="s">
        <v>52</v>
      </c>
      <c r="D254" s="75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3"/>
      <c r="R254" s="48"/>
      <c r="S254" s="1"/>
    </row>
    <row r="255" s="47" customFormat="true" ht="13.8" hidden="false" customHeight="false" outlineLevel="0" collapsed="false">
      <c r="A255" s="38" t="s">
        <v>412</v>
      </c>
      <c r="B255" s="74" t="s">
        <v>139</v>
      </c>
      <c r="C255" s="64" t="s">
        <v>52</v>
      </c>
      <c r="D255" s="75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3"/>
      <c r="R255" s="48"/>
      <c r="S255" s="1"/>
    </row>
    <row r="256" s="47" customFormat="true" ht="47.45" hidden="false" customHeight="false" outlineLevel="0" collapsed="false">
      <c r="A256" s="38" t="s">
        <v>413</v>
      </c>
      <c r="B256" s="74" t="s">
        <v>141</v>
      </c>
      <c r="C256" s="64" t="s">
        <v>52</v>
      </c>
      <c r="D256" s="75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3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9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3"/>
      <c r="R257" s="48"/>
      <c r="S257" s="1"/>
    </row>
    <row r="258" s="47" customFormat="true" ht="35.95" hidden="false" customHeight="false" outlineLevel="0" collapsed="false">
      <c r="A258" s="38" t="s">
        <v>415</v>
      </c>
      <c r="B258" s="77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3"/>
      <c r="R258" s="48"/>
      <c r="S258" s="1"/>
    </row>
    <row r="259" s="47" customFormat="true" ht="47.45" hidden="false" customHeight="false" outlineLevel="0" collapsed="false">
      <c r="A259" s="38" t="s">
        <v>416</v>
      </c>
      <c r="B259" s="77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3"/>
      <c r="R259" s="48"/>
      <c r="S259" s="1"/>
    </row>
    <row r="260" s="47" customFormat="true" ht="35.95" hidden="false" customHeight="false" outlineLevel="0" collapsed="false">
      <c r="A260" s="38" t="s">
        <v>417</v>
      </c>
      <c r="B260" s="77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3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9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3"/>
      <c r="R261" s="48"/>
      <c r="S261" s="1"/>
    </row>
    <row r="262" s="47" customFormat="true" ht="23.85" hidden="false" customHeight="false" outlineLevel="0" collapsed="false">
      <c r="A262" s="38" t="s">
        <v>419</v>
      </c>
      <c r="B262" s="74" t="s">
        <v>181</v>
      </c>
      <c r="C262" s="64" t="s">
        <v>31</v>
      </c>
      <c r="D262" s="75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3"/>
      <c r="R262" s="48"/>
      <c r="S262" s="1"/>
    </row>
    <row r="263" s="47" customFormat="true" ht="23.85" hidden="false" customHeight="false" outlineLevel="0" collapsed="false">
      <c r="A263" s="38" t="s">
        <v>420</v>
      </c>
      <c r="B263" s="74" t="s">
        <v>183</v>
      </c>
      <c r="C263" s="64" t="s">
        <v>31</v>
      </c>
      <c r="D263" s="75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3"/>
      <c r="R263" s="48"/>
      <c r="S263" s="1"/>
    </row>
    <row r="264" s="47" customFormat="true" ht="23.85" hidden="false" customHeight="false" outlineLevel="0" collapsed="false">
      <c r="A264" s="38" t="s">
        <v>421</v>
      </c>
      <c r="B264" s="74" t="s">
        <v>185</v>
      </c>
      <c r="C264" s="64" t="s">
        <v>31</v>
      </c>
      <c r="D264" s="75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3"/>
      <c r="R264" s="48"/>
      <c r="S264" s="1"/>
    </row>
    <row r="265" s="47" customFormat="true" ht="23.85" hidden="false" customHeight="false" outlineLevel="0" collapsed="false">
      <c r="A265" s="38" t="s">
        <v>422</v>
      </c>
      <c r="B265" s="74" t="s">
        <v>187</v>
      </c>
      <c r="C265" s="64" t="s">
        <v>31</v>
      </c>
      <c r="D265" s="75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3"/>
      <c r="R265" s="48"/>
      <c r="S265" s="1"/>
    </row>
    <row r="266" s="47" customFormat="true" ht="23.85" hidden="false" customHeight="false" outlineLevel="0" collapsed="false">
      <c r="A266" s="38" t="s">
        <v>423</v>
      </c>
      <c r="B266" s="74" t="s">
        <v>189</v>
      </c>
      <c r="C266" s="64" t="s">
        <v>31</v>
      </c>
      <c r="D266" s="75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3"/>
      <c r="R266" s="48"/>
      <c r="S266" s="1"/>
    </row>
    <row r="267" s="47" customFormat="true" ht="23.85" hidden="false" customHeight="false" outlineLevel="0" collapsed="false">
      <c r="A267" s="38" t="s">
        <v>424</v>
      </c>
      <c r="B267" s="74" t="s">
        <v>191</v>
      </c>
      <c r="C267" s="64" t="s">
        <v>31</v>
      </c>
      <c r="D267" s="75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3"/>
      <c r="R267" s="48"/>
      <c r="S267" s="1"/>
    </row>
    <row r="268" s="47" customFormat="true" ht="35.95" hidden="false" customHeight="false" outlineLevel="0" collapsed="false">
      <c r="A268" s="38" t="s">
        <v>425</v>
      </c>
      <c r="B268" s="81" t="s">
        <v>193</v>
      </c>
      <c r="C268" s="64" t="s">
        <v>31</v>
      </c>
      <c r="D268" s="75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3"/>
      <c r="R268" s="48"/>
      <c r="S268" s="1"/>
    </row>
    <row r="269" s="47" customFormat="true" ht="47.45" hidden="false" customHeight="false" outlineLevel="0" collapsed="false">
      <c r="A269" s="38" t="s">
        <v>426</v>
      </c>
      <c r="B269" s="74" t="s">
        <v>195</v>
      </c>
      <c r="C269" s="64" t="s">
        <v>31</v>
      </c>
      <c r="D269" s="75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3"/>
      <c r="R269" s="48"/>
      <c r="S269" s="1"/>
    </row>
    <row r="270" s="47" customFormat="true" ht="23.85" hidden="false" customHeight="false" outlineLevel="0" collapsed="false">
      <c r="A270" s="38" t="s">
        <v>427</v>
      </c>
      <c r="B270" s="74" t="s">
        <v>197</v>
      </c>
      <c r="C270" s="64" t="s">
        <v>31</v>
      </c>
      <c r="D270" s="75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3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9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3"/>
      <c r="R271" s="48"/>
      <c r="S271" s="1"/>
    </row>
    <row r="272" s="47" customFormat="true" ht="23.85" hidden="false" customHeight="false" outlineLevel="0" collapsed="false">
      <c r="A272" s="38" t="s">
        <v>429</v>
      </c>
      <c r="B272" s="77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3"/>
      <c r="R272" s="48"/>
      <c r="S272" s="1"/>
    </row>
    <row r="273" s="47" customFormat="true" ht="23.85" hidden="false" customHeight="false" outlineLevel="0" collapsed="false">
      <c r="A273" s="38" t="s">
        <v>430</v>
      </c>
      <c r="B273" s="77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3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9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3"/>
      <c r="R274" s="48"/>
      <c r="S274" s="1"/>
    </row>
    <row r="275" s="47" customFormat="true" ht="23.85" hidden="false" customHeight="false" outlineLevel="0" collapsed="false">
      <c r="A275" s="38" t="s">
        <v>432</v>
      </c>
      <c r="B275" s="79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3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9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3"/>
      <c r="R276" s="48"/>
      <c r="S276" s="1"/>
    </row>
    <row r="277" s="47" customFormat="true" ht="47.45" hidden="false" customHeight="false" outlineLevel="0" collapsed="false">
      <c r="A277" s="38" t="s">
        <v>435</v>
      </c>
      <c r="B277" s="79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3"/>
      <c r="R277" s="48"/>
      <c r="S277" s="1"/>
    </row>
    <row r="278" s="47" customFormat="true" ht="35.95" hidden="false" customHeight="false" outlineLevel="0" collapsed="false">
      <c r="A278" s="38" t="s">
        <v>436</v>
      </c>
      <c r="B278" s="79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3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9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3"/>
      <c r="R279" s="48"/>
      <c r="S279" s="1"/>
    </row>
    <row r="280" s="47" customFormat="true" ht="13.8" hidden="false" customHeight="false" outlineLevel="0" collapsed="false">
      <c r="A280" s="38" t="s">
        <v>438</v>
      </c>
      <c r="B280" s="79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3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9"/>
      <c r="J281" s="61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3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9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3"/>
      <c r="R282" s="48"/>
      <c r="S282" s="1"/>
    </row>
    <row r="283" s="47" customFormat="true" ht="35.95" hidden="false" customHeight="false" outlineLevel="0" collapsed="false">
      <c r="A283" s="38" t="s">
        <v>441</v>
      </c>
      <c r="B283" s="82" t="s">
        <v>111</v>
      </c>
      <c r="C283" s="64" t="s">
        <v>36</v>
      </c>
      <c r="D283" s="75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3"/>
      <c r="R283" s="48"/>
      <c r="S283" s="1"/>
    </row>
    <row r="284" s="47" customFormat="true" ht="23.85" hidden="false" customHeight="false" outlineLevel="0" collapsed="false">
      <c r="A284" s="38" t="s">
        <v>442</v>
      </c>
      <c r="B284" s="82" t="s">
        <v>113</v>
      </c>
      <c r="C284" s="64" t="s">
        <v>114</v>
      </c>
      <c r="D284" s="75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3"/>
      <c r="R284" s="48"/>
      <c r="S284" s="1"/>
    </row>
    <row r="285" s="47" customFormat="true" ht="35.95" hidden="false" customHeight="false" outlineLevel="0" collapsed="false">
      <c r="A285" s="38" t="s">
        <v>443</v>
      </c>
      <c r="B285" s="82" t="s">
        <v>116</v>
      </c>
      <c r="C285" s="64" t="s">
        <v>31</v>
      </c>
      <c r="D285" s="75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3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9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3"/>
      <c r="R286" s="48"/>
      <c r="S286" s="1"/>
    </row>
    <row r="287" s="47" customFormat="true" ht="46.25" hidden="false" customHeight="false" outlineLevel="0" collapsed="false">
      <c r="A287" s="38" t="s">
        <v>445</v>
      </c>
      <c r="B287" s="74" t="s">
        <v>129</v>
      </c>
      <c r="C287" s="64" t="s">
        <v>31</v>
      </c>
      <c r="D287" s="75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3"/>
      <c r="R287" s="48"/>
      <c r="S287" s="1"/>
    </row>
    <row r="288" s="47" customFormat="true" ht="46.25" hidden="false" customHeight="false" outlineLevel="0" collapsed="false">
      <c r="A288" s="38" t="s">
        <v>446</v>
      </c>
      <c r="B288" s="74" t="s">
        <v>447</v>
      </c>
      <c r="C288" s="64" t="s">
        <v>36</v>
      </c>
      <c r="D288" s="75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3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9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3"/>
      <c r="R289" s="48"/>
      <c r="S289" s="1"/>
    </row>
    <row r="290" s="47" customFormat="true" ht="35.05" hidden="false" customHeight="false" outlineLevel="0" collapsed="false">
      <c r="A290" s="38" t="s">
        <v>449</v>
      </c>
      <c r="B290" s="83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3"/>
      <c r="R290" s="48"/>
      <c r="S290" s="1"/>
    </row>
    <row r="291" s="47" customFormat="true" ht="35.05" hidden="false" customHeight="false" outlineLevel="0" collapsed="false">
      <c r="A291" s="38" t="s">
        <v>451</v>
      </c>
      <c r="B291" s="84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3"/>
      <c r="R291" s="48"/>
      <c r="S291" s="1"/>
    </row>
    <row r="292" s="47" customFormat="true" ht="23.85" hidden="false" customHeight="false" outlineLevel="0" collapsed="false">
      <c r="A292" s="38" t="s">
        <v>453</v>
      </c>
      <c r="B292" s="85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3"/>
      <c r="R292" s="48"/>
      <c r="S292" s="1"/>
    </row>
    <row r="293" s="47" customFormat="true" ht="13.8" hidden="false" customHeight="false" outlineLevel="0" collapsed="false">
      <c r="A293" s="38" t="s">
        <v>455</v>
      </c>
      <c r="B293" s="74" t="s">
        <v>137</v>
      </c>
      <c r="C293" s="64" t="s">
        <v>52</v>
      </c>
      <c r="D293" s="75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3"/>
      <c r="R293" s="48"/>
      <c r="S293" s="1"/>
    </row>
    <row r="294" s="47" customFormat="true" ht="13.8" hidden="false" customHeight="false" outlineLevel="0" collapsed="false">
      <c r="A294" s="38" t="s">
        <v>456</v>
      </c>
      <c r="B294" s="74" t="s">
        <v>139</v>
      </c>
      <c r="C294" s="64" t="s">
        <v>52</v>
      </c>
      <c r="D294" s="75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3"/>
      <c r="R294" s="48"/>
      <c r="S294" s="1"/>
    </row>
    <row r="295" s="47" customFormat="true" ht="47.45" hidden="false" customHeight="false" outlineLevel="0" collapsed="false">
      <c r="A295" s="38" t="s">
        <v>457</v>
      </c>
      <c r="B295" s="74" t="s">
        <v>141</v>
      </c>
      <c r="C295" s="64" t="s">
        <v>52</v>
      </c>
      <c r="D295" s="75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3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9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3"/>
      <c r="R296" s="48"/>
      <c r="S296" s="1"/>
    </row>
    <row r="297" s="47" customFormat="true" ht="13.8" hidden="false" customHeight="false" outlineLevel="0" collapsed="false">
      <c r="A297" s="38" t="s">
        <v>459</v>
      </c>
      <c r="B297" s="74" t="s">
        <v>145</v>
      </c>
      <c r="C297" s="64" t="s">
        <v>146</v>
      </c>
      <c r="D297" s="75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3"/>
      <c r="R297" s="48"/>
      <c r="S297" s="1"/>
    </row>
    <row r="298" s="47" customFormat="true" ht="13.8" hidden="false" customHeight="false" outlineLevel="0" collapsed="false">
      <c r="A298" s="38" t="s">
        <v>460</v>
      </c>
      <c r="B298" s="74" t="s">
        <v>148</v>
      </c>
      <c r="C298" s="64" t="s">
        <v>146</v>
      </c>
      <c r="D298" s="75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3"/>
      <c r="R298" s="48"/>
      <c r="S298" s="1"/>
    </row>
    <row r="299" s="47" customFormat="true" ht="13.8" hidden="false" customHeight="false" outlineLevel="0" collapsed="false">
      <c r="A299" s="38" t="s">
        <v>461</v>
      </c>
      <c r="B299" s="74" t="s">
        <v>150</v>
      </c>
      <c r="C299" s="64" t="s">
        <v>146</v>
      </c>
      <c r="D299" s="75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3"/>
      <c r="R299" s="48"/>
      <c r="S299" s="1"/>
    </row>
    <row r="300" s="47" customFormat="true" ht="23.85" hidden="false" customHeight="false" outlineLevel="0" collapsed="false">
      <c r="A300" s="38" t="s">
        <v>462</v>
      </c>
      <c r="B300" s="74" t="s">
        <v>152</v>
      </c>
      <c r="C300" s="64" t="s">
        <v>146</v>
      </c>
      <c r="D300" s="75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3"/>
      <c r="R300" s="48"/>
      <c r="S300" s="1"/>
    </row>
    <row r="301" s="47" customFormat="true" ht="23.85" hidden="false" customHeight="false" outlineLevel="0" collapsed="false">
      <c r="A301" s="38" t="s">
        <v>463</v>
      </c>
      <c r="B301" s="74" t="s">
        <v>154</v>
      </c>
      <c r="C301" s="64" t="s">
        <v>146</v>
      </c>
      <c r="D301" s="75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3"/>
      <c r="R301" s="48"/>
      <c r="S301" s="1"/>
    </row>
    <row r="302" s="47" customFormat="true" ht="47.45" hidden="false" customHeight="false" outlineLevel="0" collapsed="false">
      <c r="A302" s="38" t="s">
        <v>464</v>
      </c>
      <c r="B302" s="74" t="s">
        <v>156</v>
      </c>
      <c r="C302" s="64" t="s">
        <v>55</v>
      </c>
      <c r="D302" s="75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3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9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3"/>
      <c r="R303" s="48"/>
      <c r="S303" s="1"/>
    </row>
    <row r="304" s="47" customFormat="true" ht="23.85" hidden="false" customHeight="false" outlineLevel="0" collapsed="false">
      <c r="A304" s="38" t="s">
        <v>466</v>
      </c>
      <c r="B304" s="77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3"/>
      <c r="R304" s="48"/>
      <c r="S304" s="1"/>
    </row>
    <row r="305" s="47" customFormat="true" ht="35.05" hidden="false" customHeight="false" outlineLevel="0" collapsed="false">
      <c r="A305" s="38" t="s">
        <v>467</v>
      </c>
      <c r="B305" s="77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3"/>
      <c r="R305" s="48"/>
      <c r="S305" s="1"/>
    </row>
    <row r="306" s="47" customFormat="true" ht="35.05" hidden="false" customHeight="false" outlineLevel="0" collapsed="false">
      <c r="A306" s="38" t="s">
        <v>468</v>
      </c>
      <c r="B306" s="77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3"/>
      <c r="R306" s="48"/>
      <c r="S306" s="1"/>
    </row>
    <row r="307" s="47" customFormat="true" ht="47.45" hidden="false" customHeight="false" outlineLevel="0" collapsed="false">
      <c r="A307" s="38" t="s">
        <v>469</v>
      </c>
      <c r="B307" s="77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3"/>
      <c r="R307" s="48"/>
      <c r="S307" s="1"/>
    </row>
    <row r="308" s="47" customFormat="true" ht="35.05" hidden="false" customHeight="false" outlineLevel="0" collapsed="false">
      <c r="A308" s="38" t="s">
        <v>470</v>
      </c>
      <c r="B308" s="77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3"/>
      <c r="R308" s="48"/>
      <c r="S308" s="1"/>
    </row>
    <row r="309" s="47" customFormat="true" ht="35.05" hidden="false" customHeight="false" outlineLevel="0" collapsed="false">
      <c r="A309" s="38" t="s">
        <v>471</v>
      </c>
      <c r="B309" s="77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3"/>
      <c r="R309" s="48"/>
      <c r="S309" s="1"/>
    </row>
    <row r="310" s="47" customFormat="true" ht="35.05" hidden="false" customHeight="false" outlineLevel="0" collapsed="false">
      <c r="A310" s="38" t="s">
        <v>472</v>
      </c>
      <c r="B310" s="77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3"/>
      <c r="R310" s="48"/>
      <c r="S310" s="1"/>
    </row>
    <row r="311" s="47" customFormat="true" ht="47.45" hidden="false" customHeight="false" outlineLevel="0" collapsed="false">
      <c r="A311" s="38" t="s">
        <v>473</v>
      </c>
      <c r="B311" s="77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3"/>
      <c r="R311" s="48"/>
      <c r="S311" s="1"/>
    </row>
    <row r="312" s="47" customFormat="true" ht="35.05" hidden="false" customHeight="false" outlineLevel="0" collapsed="false">
      <c r="A312" s="38" t="s">
        <v>474</v>
      </c>
      <c r="B312" s="77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3"/>
      <c r="R312" s="48"/>
      <c r="S312" s="1"/>
    </row>
    <row r="313" s="47" customFormat="true" ht="35.05" hidden="false" customHeight="false" outlineLevel="0" collapsed="false">
      <c r="A313" s="38" t="s">
        <v>475</v>
      </c>
      <c r="B313" s="77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3"/>
      <c r="R313" s="48"/>
      <c r="S313" s="1"/>
    </row>
    <row r="314" s="47" customFormat="true" ht="47.45" hidden="false" customHeight="false" outlineLevel="0" collapsed="false">
      <c r="A314" s="38" t="s">
        <v>476</v>
      </c>
      <c r="B314" s="77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3"/>
      <c r="R314" s="48"/>
      <c r="S314" s="1"/>
    </row>
    <row r="315" s="47" customFormat="true" ht="35.05" hidden="false" customHeight="false" outlineLevel="0" collapsed="false">
      <c r="A315" s="38" t="s">
        <v>477</v>
      </c>
      <c r="B315" s="77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3"/>
      <c r="R315" s="48"/>
      <c r="S315" s="1"/>
    </row>
    <row r="316" s="47" customFormat="true" ht="35.05" hidden="false" customHeight="false" outlineLevel="0" collapsed="false">
      <c r="A316" s="38" t="s">
        <v>478</v>
      </c>
      <c r="B316" s="77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3"/>
      <c r="R316" s="48"/>
      <c r="S316" s="1"/>
    </row>
    <row r="317" s="47" customFormat="true" ht="35.05" hidden="false" customHeight="false" outlineLevel="0" collapsed="false">
      <c r="A317" s="38" t="s">
        <v>479</v>
      </c>
      <c r="B317" s="77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3"/>
      <c r="R317" s="48"/>
      <c r="S317" s="1"/>
    </row>
    <row r="318" s="47" customFormat="true" ht="47.45" hidden="false" customHeight="false" outlineLevel="0" collapsed="false">
      <c r="A318" s="38" t="s">
        <v>480</v>
      </c>
      <c r="B318" s="77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3"/>
      <c r="R318" s="48"/>
      <c r="S318" s="1"/>
    </row>
    <row r="319" s="47" customFormat="true" ht="35.95" hidden="false" customHeight="false" outlineLevel="0" collapsed="false">
      <c r="A319" s="38" t="s">
        <v>481</v>
      </c>
      <c r="B319" s="77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3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9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3"/>
      <c r="R320" s="48"/>
      <c r="S320" s="1"/>
    </row>
    <row r="321" s="47" customFormat="true" ht="23.85" hidden="false" customHeight="false" outlineLevel="0" collapsed="false">
      <c r="A321" s="38" t="s">
        <v>483</v>
      </c>
      <c r="B321" s="74" t="s">
        <v>181</v>
      </c>
      <c r="C321" s="64" t="s">
        <v>31</v>
      </c>
      <c r="D321" s="75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3"/>
      <c r="R321" s="48"/>
      <c r="S321" s="1"/>
    </row>
    <row r="322" s="47" customFormat="true" ht="23.85" hidden="false" customHeight="false" outlineLevel="0" collapsed="false">
      <c r="A322" s="38" t="s">
        <v>484</v>
      </c>
      <c r="B322" s="74" t="s">
        <v>183</v>
      </c>
      <c r="C322" s="64" t="s">
        <v>31</v>
      </c>
      <c r="D322" s="75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3"/>
      <c r="R322" s="48"/>
      <c r="S322" s="1"/>
    </row>
    <row r="323" s="47" customFormat="true" ht="23.85" hidden="false" customHeight="false" outlineLevel="0" collapsed="false">
      <c r="A323" s="38" t="s">
        <v>485</v>
      </c>
      <c r="B323" s="74" t="s">
        <v>185</v>
      </c>
      <c r="C323" s="64" t="s">
        <v>31</v>
      </c>
      <c r="D323" s="75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3"/>
      <c r="R323" s="48"/>
      <c r="S323" s="1"/>
    </row>
    <row r="324" s="47" customFormat="true" ht="23.85" hidden="false" customHeight="false" outlineLevel="0" collapsed="false">
      <c r="A324" s="38" t="s">
        <v>486</v>
      </c>
      <c r="B324" s="74" t="s">
        <v>187</v>
      </c>
      <c r="C324" s="64" t="s">
        <v>31</v>
      </c>
      <c r="D324" s="75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3"/>
      <c r="R324" s="48"/>
      <c r="S324" s="1"/>
    </row>
    <row r="325" s="47" customFormat="true" ht="23.85" hidden="false" customHeight="false" outlineLevel="0" collapsed="false">
      <c r="A325" s="38" t="s">
        <v>487</v>
      </c>
      <c r="B325" s="74" t="s">
        <v>189</v>
      </c>
      <c r="C325" s="64" t="s">
        <v>31</v>
      </c>
      <c r="D325" s="75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3"/>
      <c r="R325" s="48"/>
      <c r="S325" s="1"/>
    </row>
    <row r="326" s="47" customFormat="true" ht="23.85" hidden="false" customHeight="false" outlineLevel="0" collapsed="false">
      <c r="A326" s="38" t="s">
        <v>488</v>
      </c>
      <c r="B326" s="74" t="s">
        <v>191</v>
      </c>
      <c r="C326" s="64" t="s">
        <v>31</v>
      </c>
      <c r="D326" s="75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3"/>
      <c r="R326" s="48"/>
      <c r="S326" s="1"/>
    </row>
    <row r="327" s="47" customFormat="true" ht="35.95" hidden="false" customHeight="false" outlineLevel="0" collapsed="false">
      <c r="A327" s="38" t="s">
        <v>489</v>
      </c>
      <c r="B327" s="76" t="s">
        <v>193</v>
      </c>
      <c r="C327" s="64" t="s">
        <v>31</v>
      </c>
      <c r="D327" s="75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3"/>
      <c r="R327" s="48"/>
      <c r="S327" s="1"/>
    </row>
    <row r="328" s="47" customFormat="true" ht="47.45" hidden="false" customHeight="false" outlineLevel="0" collapsed="false">
      <c r="A328" s="38" t="s">
        <v>490</v>
      </c>
      <c r="B328" s="74" t="s">
        <v>195</v>
      </c>
      <c r="C328" s="64" t="s">
        <v>31</v>
      </c>
      <c r="D328" s="75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3"/>
      <c r="R328" s="48"/>
      <c r="S328" s="1"/>
    </row>
    <row r="329" s="47" customFormat="true" ht="23.85" hidden="false" customHeight="false" outlineLevel="0" collapsed="false">
      <c r="A329" s="38" t="s">
        <v>491</v>
      </c>
      <c r="B329" s="74" t="s">
        <v>197</v>
      </c>
      <c r="C329" s="64" t="s">
        <v>31</v>
      </c>
      <c r="D329" s="75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3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9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3"/>
      <c r="R330" s="48"/>
      <c r="S330" s="1"/>
    </row>
    <row r="331" s="47" customFormat="true" ht="35.95" hidden="false" customHeight="false" outlineLevel="0" collapsed="false">
      <c r="A331" s="38" t="s">
        <v>493</v>
      </c>
      <c r="B331" s="76" t="s">
        <v>201</v>
      </c>
      <c r="C331" s="86" t="s">
        <v>55</v>
      </c>
      <c r="D331" s="87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3"/>
      <c r="R331" s="48"/>
      <c r="S331" s="1"/>
    </row>
    <row r="332" s="47" customFormat="true" ht="23.85" hidden="false" customHeight="false" outlineLevel="0" collapsed="false">
      <c r="A332" s="38" t="s">
        <v>494</v>
      </c>
      <c r="B332" s="76" t="s">
        <v>203</v>
      </c>
      <c r="C332" s="64" t="s">
        <v>55</v>
      </c>
      <c r="D332" s="75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3"/>
      <c r="R332" s="48"/>
      <c r="S332" s="1"/>
    </row>
    <row r="333" s="47" customFormat="true" ht="23.85" hidden="false" customHeight="false" outlineLevel="0" collapsed="false">
      <c r="A333" s="38" t="s">
        <v>495</v>
      </c>
      <c r="B333" s="74" t="s">
        <v>496</v>
      </c>
      <c r="C333" s="64" t="s">
        <v>55</v>
      </c>
      <c r="D333" s="75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3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9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3"/>
      <c r="R334" s="48"/>
      <c r="S334" s="1"/>
    </row>
    <row r="335" s="47" customFormat="true" ht="23.85" hidden="false" customHeight="false" outlineLevel="0" collapsed="false">
      <c r="A335" s="38" t="s">
        <v>498</v>
      </c>
      <c r="B335" s="79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3"/>
      <c r="R335" s="48"/>
      <c r="S335" s="1"/>
    </row>
    <row r="336" s="47" customFormat="true" ht="23.85" hidden="false" customHeight="false" outlineLevel="0" collapsed="false">
      <c r="A336" s="38" t="s">
        <v>499</v>
      </c>
      <c r="B336" s="79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3"/>
      <c r="R336" s="48"/>
      <c r="S336" s="1"/>
    </row>
    <row r="337" s="47" customFormat="true" ht="13.8" hidden="false" customHeight="false" outlineLevel="0" collapsed="false">
      <c r="A337" s="38" t="s">
        <v>500</v>
      </c>
      <c r="B337" s="79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3"/>
      <c r="R337" s="48"/>
      <c r="S337" s="1"/>
    </row>
    <row r="338" s="47" customFormat="true" ht="13.8" hidden="false" customHeight="false" outlineLevel="0" collapsed="false">
      <c r="A338" s="38" t="s">
        <v>501</v>
      </c>
      <c r="B338" s="79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3"/>
      <c r="R338" s="48"/>
      <c r="S338" s="1"/>
    </row>
    <row r="339" s="47" customFormat="true" ht="13.8" hidden="false" customHeight="false" outlineLevel="0" collapsed="false">
      <c r="A339" s="38" t="s">
        <v>502</v>
      </c>
      <c r="B339" s="79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3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9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3"/>
      <c r="R340" s="48"/>
      <c r="S340" s="1"/>
    </row>
    <row r="341" s="47" customFormat="true" ht="23.85" hidden="false" customHeight="false" outlineLevel="0" collapsed="false">
      <c r="A341" s="38" t="s">
        <v>504</v>
      </c>
      <c r="B341" s="77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3"/>
      <c r="R341" s="48"/>
      <c r="S341" s="1"/>
    </row>
    <row r="342" s="47" customFormat="true" ht="47.45" hidden="false" customHeight="false" outlineLevel="0" collapsed="false">
      <c r="A342" s="38" t="s">
        <v>506</v>
      </c>
      <c r="B342" s="77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3"/>
      <c r="R342" s="48"/>
      <c r="S342" s="1"/>
    </row>
    <row r="343" s="47" customFormat="true" ht="23.85" hidden="false" customHeight="false" outlineLevel="0" collapsed="false">
      <c r="A343" s="38" t="s">
        <v>507</v>
      </c>
      <c r="B343" s="77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3"/>
      <c r="R343" s="48"/>
      <c r="S343" s="1"/>
    </row>
    <row r="344" s="47" customFormat="true" ht="23.85" hidden="false" customHeight="false" outlineLevel="0" collapsed="false">
      <c r="A344" s="38" t="s">
        <v>508</v>
      </c>
      <c r="B344" s="77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3"/>
      <c r="R344" s="48"/>
      <c r="S344" s="1"/>
    </row>
    <row r="345" s="47" customFormat="true" ht="23.85" hidden="false" customHeight="false" outlineLevel="0" collapsed="false">
      <c r="A345" s="38" t="s">
        <v>509</v>
      </c>
      <c r="B345" s="77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3"/>
      <c r="R345" s="48"/>
      <c r="S345" s="1"/>
    </row>
    <row r="346" s="47" customFormat="true" ht="23.85" hidden="false" customHeight="false" outlineLevel="0" collapsed="false">
      <c r="A346" s="38" t="s">
        <v>510</v>
      </c>
      <c r="B346" s="77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3"/>
      <c r="R346" s="48"/>
      <c r="S346" s="1"/>
    </row>
    <row r="347" s="47" customFormat="true" ht="23.85" hidden="false" customHeight="false" outlineLevel="0" collapsed="false">
      <c r="A347" s="38" t="s">
        <v>511</v>
      </c>
      <c r="B347" s="77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3"/>
      <c r="R347" s="48"/>
      <c r="S347" s="1"/>
    </row>
    <row r="348" s="47" customFormat="true" ht="23.85" hidden="false" customHeight="false" outlineLevel="0" collapsed="false">
      <c r="A348" s="38" t="s">
        <v>513</v>
      </c>
      <c r="B348" s="77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3"/>
      <c r="R348" s="48"/>
      <c r="S348" s="1"/>
    </row>
    <row r="349" s="47" customFormat="true" ht="23.85" hidden="false" customHeight="false" outlineLevel="0" collapsed="false">
      <c r="A349" s="38" t="s">
        <v>515</v>
      </c>
      <c r="B349" s="77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3"/>
      <c r="R349" s="48"/>
      <c r="S349" s="1"/>
    </row>
    <row r="350" s="47" customFormat="true" ht="23.85" hidden="false" customHeight="false" outlineLevel="0" collapsed="false">
      <c r="A350" s="38" t="s">
        <v>516</v>
      </c>
      <c r="B350" s="77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3"/>
      <c r="R350" s="48"/>
      <c r="S350" s="1"/>
    </row>
    <row r="351" s="47" customFormat="true" ht="23.85" hidden="false" customHeight="false" outlineLevel="0" collapsed="false">
      <c r="A351" s="38" t="s">
        <v>517</v>
      </c>
      <c r="B351" s="77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3"/>
      <c r="R351" s="48"/>
      <c r="S351" s="1"/>
    </row>
    <row r="352" s="47" customFormat="true" ht="23.85" hidden="false" customHeight="false" outlineLevel="0" collapsed="false">
      <c r="A352" s="38" t="s">
        <v>518</v>
      </c>
      <c r="B352" s="77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3"/>
      <c r="R352" s="48"/>
      <c r="S352" s="1"/>
    </row>
    <row r="353" s="47" customFormat="true" ht="23.85" hidden="false" customHeight="false" outlineLevel="0" collapsed="false">
      <c r="A353" s="38" t="s">
        <v>519</v>
      </c>
      <c r="B353" s="77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3"/>
      <c r="R353" s="48"/>
      <c r="S353" s="1"/>
    </row>
    <row r="354" s="47" customFormat="true" ht="23.85" hidden="false" customHeight="false" outlineLevel="0" collapsed="false">
      <c r="A354" s="38" t="s">
        <v>520</v>
      </c>
      <c r="B354" s="77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3"/>
      <c r="R354" s="48"/>
      <c r="S354" s="1"/>
    </row>
    <row r="355" s="47" customFormat="true" ht="23.85" hidden="false" customHeight="false" outlineLevel="0" collapsed="false">
      <c r="A355" s="38" t="s">
        <v>521</v>
      </c>
      <c r="B355" s="77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3"/>
      <c r="R355" s="48"/>
      <c r="S355" s="1"/>
    </row>
    <row r="356" s="47" customFormat="true" ht="23.85" hidden="false" customHeight="false" outlineLevel="0" collapsed="false">
      <c r="A356" s="38" t="s">
        <v>522</v>
      </c>
      <c r="B356" s="77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3"/>
      <c r="R356" s="48"/>
      <c r="S356" s="1"/>
    </row>
    <row r="357" s="47" customFormat="true" ht="23.85" hidden="false" customHeight="false" outlineLevel="0" collapsed="false">
      <c r="A357" s="38" t="s">
        <v>523</v>
      </c>
      <c r="B357" s="77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3"/>
      <c r="R357" s="48"/>
      <c r="S357" s="1"/>
    </row>
    <row r="358" s="47" customFormat="true" ht="47.45" hidden="false" customHeight="false" outlineLevel="0" collapsed="false">
      <c r="A358" s="38" t="s">
        <v>524</v>
      </c>
      <c r="B358" s="77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3"/>
      <c r="R358" s="48"/>
      <c r="S358" s="1"/>
    </row>
    <row r="359" s="47" customFormat="true" ht="23.85" hidden="false" customHeight="false" outlineLevel="0" collapsed="false">
      <c r="A359" s="38" t="s">
        <v>525</v>
      </c>
      <c r="B359" s="77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3"/>
      <c r="R359" s="48"/>
      <c r="S359" s="1"/>
    </row>
    <row r="360" s="47" customFormat="true" ht="23.85" hidden="false" customHeight="false" outlineLevel="0" collapsed="false">
      <c r="A360" s="38" t="s">
        <v>526</v>
      </c>
      <c r="B360" s="77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3"/>
      <c r="R360" s="48"/>
      <c r="S360" s="1"/>
    </row>
    <row r="361" s="47" customFormat="true" ht="23.85" hidden="false" customHeight="false" outlineLevel="0" collapsed="false">
      <c r="A361" s="38" t="s">
        <v>527</v>
      </c>
      <c r="B361" s="77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3"/>
      <c r="R361" s="48"/>
      <c r="S361" s="1"/>
    </row>
    <row r="362" s="47" customFormat="true" ht="23.85" hidden="false" customHeight="false" outlineLevel="0" collapsed="false">
      <c r="A362" s="38" t="s">
        <v>528</v>
      </c>
      <c r="B362" s="77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3"/>
      <c r="R362" s="48"/>
      <c r="S362" s="1"/>
    </row>
    <row r="363" s="47" customFormat="true" ht="23.85" hidden="false" customHeight="false" outlineLevel="0" collapsed="false">
      <c r="A363" s="38" t="s">
        <v>529</v>
      </c>
      <c r="B363" s="77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3"/>
      <c r="R363" s="48"/>
      <c r="S363" s="1"/>
    </row>
    <row r="364" s="47" customFormat="true" ht="23.85" hidden="false" customHeight="false" outlineLevel="0" collapsed="false">
      <c r="A364" s="38" t="s">
        <v>530</v>
      </c>
      <c r="B364" s="77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3"/>
      <c r="R364" s="48"/>
      <c r="S364" s="1"/>
    </row>
    <row r="365" s="47" customFormat="true" ht="13.8" hidden="false" customHeight="false" outlineLevel="0" collapsed="false">
      <c r="A365" s="38" t="s">
        <v>531</v>
      </c>
      <c r="B365" s="77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3"/>
      <c r="R365" s="48"/>
      <c r="S365" s="1"/>
    </row>
    <row r="366" s="47" customFormat="true" ht="47.45" hidden="false" customHeight="false" outlineLevel="0" collapsed="false">
      <c r="A366" s="38" t="s">
        <v>532</v>
      </c>
      <c r="B366" s="77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3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9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3"/>
      <c r="R367" s="48"/>
      <c r="S367" s="1"/>
    </row>
    <row r="368" s="47" customFormat="true" ht="59" hidden="false" customHeight="false" outlineLevel="0" collapsed="false">
      <c r="A368" s="38" t="s">
        <v>534</v>
      </c>
      <c r="B368" s="79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3"/>
      <c r="R368" s="48"/>
      <c r="S368" s="1"/>
    </row>
    <row r="369" s="47" customFormat="true" ht="23.85" hidden="false" customHeight="false" outlineLevel="0" collapsed="false">
      <c r="A369" s="38" t="s">
        <v>535</v>
      </c>
      <c r="B369" s="79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3"/>
      <c r="R369" s="48"/>
      <c r="S369" s="1"/>
    </row>
    <row r="370" s="47" customFormat="true" ht="47.45" hidden="false" customHeight="false" outlineLevel="0" collapsed="false">
      <c r="A370" s="38" t="s">
        <v>536</v>
      </c>
      <c r="B370" s="79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3"/>
      <c r="R370" s="48"/>
      <c r="S370" s="1"/>
    </row>
    <row r="371" s="47" customFormat="true" ht="35.95" hidden="false" customHeight="false" outlineLevel="0" collapsed="false">
      <c r="A371" s="38" t="s">
        <v>537</v>
      </c>
      <c r="B371" s="79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3"/>
      <c r="R371" s="48"/>
      <c r="S371" s="1"/>
    </row>
    <row r="372" s="47" customFormat="true" ht="47.45" hidden="false" customHeight="false" outlineLevel="0" collapsed="false">
      <c r="A372" s="38" t="s">
        <v>538</v>
      </c>
      <c r="B372" s="79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3"/>
      <c r="R372" s="48"/>
      <c r="S372" s="1"/>
    </row>
    <row r="373" s="47" customFormat="true" ht="35.95" hidden="false" customHeight="false" outlineLevel="0" collapsed="false">
      <c r="A373" s="38" t="s">
        <v>539</v>
      </c>
      <c r="B373" s="79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3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9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3"/>
      <c r="R374" s="48"/>
      <c r="S374" s="1"/>
    </row>
    <row r="375" s="47" customFormat="true" ht="13.8" hidden="false" customHeight="false" outlineLevel="0" collapsed="false">
      <c r="A375" s="38" t="s">
        <v>541</v>
      </c>
      <c r="B375" s="79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3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9"/>
      <c r="J376" s="61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3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9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3"/>
      <c r="R377" s="48"/>
      <c r="S377" s="1"/>
    </row>
    <row r="378" s="47" customFormat="true" ht="35.95" hidden="false" customHeight="false" outlineLevel="0" collapsed="false">
      <c r="A378" s="38" t="s">
        <v>544</v>
      </c>
      <c r="B378" s="74" t="s">
        <v>111</v>
      </c>
      <c r="C378" s="64" t="s">
        <v>36</v>
      </c>
      <c r="D378" s="75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3"/>
      <c r="R378" s="48"/>
      <c r="S378" s="1"/>
    </row>
    <row r="379" s="47" customFormat="true" ht="23.85" hidden="false" customHeight="false" outlineLevel="0" collapsed="false">
      <c r="A379" s="38" t="s">
        <v>545</v>
      </c>
      <c r="B379" s="74" t="s">
        <v>113</v>
      </c>
      <c r="C379" s="64" t="s">
        <v>114</v>
      </c>
      <c r="D379" s="75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3"/>
      <c r="R379" s="48"/>
      <c r="S379" s="1"/>
    </row>
    <row r="380" s="47" customFormat="true" ht="35.95" hidden="false" customHeight="false" outlineLevel="0" collapsed="false">
      <c r="A380" s="38" t="s">
        <v>546</v>
      </c>
      <c r="B380" s="74" t="s">
        <v>116</v>
      </c>
      <c r="C380" s="64" t="s">
        <v>31</v>
      </c>
      <c r="D380" s="75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3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9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3"/>
      <c r="R381" s="48"/>
      <c r="S381" s="1"/>
    </row>
    <row r="382" s="47" customFormat="true" ht="47.45" hidden="false" customHeight="false" outlineLevel="0" collapsed="false">
      <c r="A382" s="38" t="s">
        <v>548</v>
      </c>
      <c r="B382" s="74" t="s">
        <v>129</v>
      </c>
      <c r="C382" s="64" t="s">
        <v>31</v>
      </c>
      <c r="D382" s="75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3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9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3"/>
      <c r="R383" s="48"/>
      <c r="S383" s="1"/>
    </row>
    <row r="384" s="47" customFormat="true" ht="23.85" hidden="false" customHeight="false" outlineLevel="0" collapsed="false">
      <c r="A384" s="38" t="s">
        <v>550</v>
      </c>
      <c r="B384" s="77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3"/>
      <c r="R384" s="48"/>
      <c r="S384" s="1"/>
    </row>
    <row r="385" s="47" customFormat="true" ht="47.45" hidden="false" customHeight="false" outlineLevel="0" collapsed="false">
      <c r="A385" s="38" t="s">
        <v>551</v>
      </c>
      <c r="B385" s="77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3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9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3"/>
      <c r="R386" s="48"/>
      <c r="S386" s="1"/>
    </row>
    <row r="387" s="47" customFormat="true" ht="23.85" hidden="false" customHeight="false" outlineLevel="0" collapsed="false">
      <c r="A387" s="38" t="s">
        <v>554</v>
      </c>
      <c r="B387" s="74" t="s">
        <v>181</v>
      </c>
      <c r="C387" s="64" t="s">
        <v>31</v>
      </c>
      <c r="D387" s="75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3"/>
      <c r="R387" s="48"/>
      <c r="S387" s="1"/>
    </row>
    <row r="388" s="47" customFormat="true" ht="23.85" hidden="false" customHeight="false" outlineLevel="0" collapsed="false">
      <c r="A388" s="38" t="s">
        <v>555</v>
      </c>
      <c r="B388" s="74" t="s">
        <v>183</v>
      </c>
      <c r="C388" s="64" t="s">
        <v>31</v>
      </c>
      <c r="D388" s="75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3"/>
      <c r="R388" s="48"/>
      <c r="S388" s="1"/>
    </row>
    <row r="389" s="47" customFormat="true" ht="23.85" hidden="false" customHeight="false" outlineLevel="0" collapsed="false">
      <c r="A389" s="38" t="s">
        <v>556</v>
      </c>
      <c r="B389" s="74" t="s">
        <v>185</v>
      </c>
      <c r="C389" s="64" t="s">
        <v>31</v>
      </c>
      <c r="D389" s="75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3"/>
      <c r="R389" s="48"/>
      <c r="S389" s="1"/>
    </row>
    <row r="390" s="47" customFormat="true" ht="23.85" hidden="false" customHeight="false" outlineLevel="0" collapsed="false">
      <c r="A390" s="38" t="s">
        <v>557</v>
      </c>
      <c r="B390" s="74" t="s">
        <v>187</v>
      </c>
      <c r="C390" s="64" t="s">
        <v>31</v>
      </c>
      <c r="D390" s="75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3"/>
      <c r="R390" s="48"/>
      <c r="S390" s="1"/>
    </row>
    <row r="391" s="47" customFormat="true" ht="13.8" hidden="false" customHeight="false" outlineLevel="0" collapsed="false">
      <c r="A391" s="38" t="s">
        <v>558</v>
      </c>
      <c r="B391" s="74" t="n">
        <f aca="false">'[1]COMP C-01'!A5</f>
        <v>0</v>
      </c>
      <c r="C391" s="64" t="s">
        <v>31</v>
      </c>
      <c r="D391" s="75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3"/>
      <c r="R391" s="48"/>
      <c r="S391" s="1"/>
    </row>
    <row r="392" s="47" customFormat="true" ht="47.45" hidden="false" customHeight="false" outlineLevel="0" collapsed="false">
      <c r="A392" s="38" t="s">
        <v>559</v>
      </c>
      <c r="B392" s="74" t="s">
        <v>141</v>
      </c>
      <c r="C392" s="64" t="s">
        <v>52</v>
      </c>
      <c r="D392" s="75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3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9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3"/>
      <c r="R393" s="48"/>
      <c r="S393" s="1"/>
    </row>
    <row r="394" s="47" customFormat="true" ht="47.45" hidden="false" customHeight="false" outlineLevel="0" collapsed="false">
      <c r="A394" s="38" t="s">
        <v>561</v>
      </c>
      <c r="B394" s="79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3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9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3"/>
      <c r="R395" s="48"/>
      <c r="S395" s="1"/>
    </row>
    <row r="396" s="47" customFormat="true" ht="23.85" hidden="false" customHeight="false" outlineLevel="0" collapsed="false">
      <c r="A396" s="38" t="s">
        <v>564</v>
      </c>
      <c r="B396" s="77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3"/>
      <c r="R396" s="48"/>
      <c r="S396" s="1"/>
    </row>
    <row r="397" s="47" customFormat="true" ht="23.85" hidden="false" customHeight="false" outlineLevel="0" collapsed="false">
      <c r="A397" s="38" t="s">
        <v>565</v>
      </c>
      <c r="B397" s="77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3"/>
      <c r="R397" s="48"/>
      <c r="S397" s="1"/>
    </row>
    <row r="398" s="47" customFormat="true" ht="23.85" hidden="false" customHeight="false" outlineLevel="0" collapsed="false">
      <c r="A398" s="38" t="s">
        <v>566</v>
      </c>
      <c r="B398" s="77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3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9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3"/>
      <c r="R399" s="48"/>
      <c r="S399" s="1"/>
    </row>
    <row r="400" s="47" customFormat="true" ht="13.8" hidden="false" customHeight="false" outlineLevel="0" collapsed="false">
      <c r="A400" s="38" t="s">
        <v>568</v>
      </c>
      <c r="B400" s="79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3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9"/>
      <c r="J401" s="61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3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9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3"/>
      <c r="R402" s="48"/>
      <c r="S402" s="1"/>
    </row>
    <row r="403" s="47" customFormat="true" ht="23.85" hidden="false" customHeight="false" outlineLevel="0" collapsed="false">
      <c r="A403" s="38" t="s">
        <v>573</v>
      </c>
      <c r="B403" s="79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3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9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3"/>
      <c r="R404" s="48"/>
      <c r="S404" s="1"/>
    </row>
    <row r="405" s="47" customFormat="true" ht="23.85" hidden="false" customHeight="false" outlineLevel="0" collapsed="false">
      <c r="A405" s="38" t="s">
        <v>577</v>
      </c>
      <c r="B405" s="79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3"/>
      <c r="R405" s="48"/>
      <c r="S405" s="1"/>
    </row>
    <row r="406" s="47" customFormat="true" ht="23.85" hidden="false" customHeight="false" outlineLevel="0" collapsed="false">
      <c r="A406" s="38" t="s">
        <v>578</v>
      </c>
      <c r="B406" s="79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3"/>
      <c r="R406" s="48"/>
      <c r="S406" s="1"/>
    </row>
    <row r="407" s="47" customFormat="true" ht="35.05" hidden="false" customHeight="false" outlineLevel="0" collapsed="false">
      <c r="A407" s="38" t="s">
        <v>580</v>
      </c>
      <c r="B407" s="79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3"/>
      <c r="R407" s="48"/>
      <c r="S407" s="1"/>
    </row>
    <row r="408" s="47" customFormat="true" ht="35.05" hidden="false" customHeight="false" outlineLevel="0" collapsed="false">
      <c r="A408" s="38" t="s">
        <v>582</v>
      </c>
      <c r="B408" s="79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3"/>
      <c r="R408" s="48"/>
      <c r="S408" s="1"/>
    </row>
    <row r="409" s="47" customFormat="true" ht="23.85" hidden="false" customHeight="false" outlineLevel="0" collapsed="false">
      <c r="A409" s="38" t="s">
        <v>584</v>
      </c>
      <c r="B409" s="79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3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9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3"/>
      <c r="R410" s="48"/>
      <c r="S410" s="1"/>
    </row>
    <row r="411" s="47" customFormat="true" ht="13.8" hidden="false" customHeight="false" outlineLevel="0" collapsed="false">
      <c r="A411" s="38" t="s">
        <v>587</v>
      </c>
      <c r="B411" s="79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3"/>
      <c r="R411" s="48"/>
      <c r="S411" s="1"/>
    </row>
    <row r="412" s="47" customFormat="true" ht="13.8" hidden="false" customHeight="false" outlineLevel="0" collapsed="false">
      <c r="A412" s="38" t="s">
        <v>589</v>
      </c>
      <c r="B412" s="88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3"/>
      <c r="R412" s="48"/>
      <c r="S412" s="1"/>
    </row>
    <row r="413" s="47" customFormat="true" ht="35.95" hidden="false" customHeight="false" outlineLevel="0" collapsed="false">
      <c r="A413" s="38" t="s">
        <v>591</v>
      </c>
      <c r="B413" s="89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3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9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3"/>
      <c r="R414" s="48"/>
      <c r="S414" s="1"/>
    </row>
    <row r="415" s="47" customFormat="true" ht="13.8" hidden="false" customHeight="false" outlineLevel="0" collapsed="false">
      <c r="A415" s="38" t="s">
        <v>594</v>
      </c>
      <c r="B415" s="79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3"/>
      <c r="R415" s="48"/>
      <c r="S415" s="1"/>
    </row>
    <row r="416" s="47" customFormat="true" ht="13.8" hidden="false" customHeight="false" outlineLevel="0" collapsed="false">
      <c r="A416" s="90"/>
      <c r="B416" s="90" t="s">
        <v>596</v>
      </c>
      <c r="C416" s="91"/>
      <c r="D416" s="92"/>
      <c r="E416" s="93"/>
      <c r="F416" s="94"/>
      <c r="G416" s="95"/>
      <c r="H416" s="96"/>
      <c r="I416" s="97"/>
      <c r="J416" s="98" t="n">
        <f aca="false">J10+J14+J20+J30+J42+J46+J54+J57+J144+J244+J281+J376+J401+J410+J414</f>
        <v>231056.354</v>
      </c>
      <c r="K416" s="99"/>
      <c r="L416" s="100"/>
      <c r="M416" s="98" t="n">
        <f aca="false">M10+M14+M20+M30+M42+M46+M54+M57+M144+M244+M281+M376+M401+M410+M414</f>
        <v>5958477.641</v>
      </c>
      <c r="N416" s="101"/>
      <c r="O416" s="102"/>
      <c r="P416" s="19"/>
      <c r="Q416" s="1"/>
      <c r="R416" s="1"/>
      <c r="S416" s="1"/>
    </row>
    <row r="417" s="47" customFormat="true" ht="13.8" hidden="false" customHeight="false" outlineLevel="0" collapsed="false">
      <c r="A417" s="103"/>
      <c r="B417" s="103" t="s">
        <v>597</v>
      </c>
      <c r="C417" s="103" t="s">
        <v>598</v>
      </c>
      <c r="D417" s="103" t="n">
        <v>32</v>
      </c>
      <c r="E417" s="103"/>
      <c r="F417" s="103"/>
      <c r="G417" s="103"/>
      <c r="H417" s="103"/>
      <c r="I417" s="103"/>
      <c r="J417" s="103"/>
      <c r="K417" s="103"/>
      <c r="L417" s="103"/>
      <c r="M417" s="103"/>
      <c r="N417" s="103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4" t="s">
        <v>599</v>
      </c>
      <c r="B418" s="104"/>
      <c r="C418" s="105" t="n">
        <v>11034553.33</v>
      </c>
      <c r="D418" s="105"/>
      <c r="E418" s="106" t="s">
        <v>600</v>
      </c>
      <c r="F418" s="106"/>
      <c r="G418" s="106"/>
      <c r="H418" s="106"/>
      <c r="I418" s="106"/>
      <c r="J418" s="107" t="s">
        <v>601</v>
      </c>
      <c r="K418" s="107"/>
      <c r="L418" s="107"/>
      <c r="M418" s="107"/>
      <c r="N418" s="107"/>
      <c r="O418" s="18"/>
      <c r="R418" s="48"/>
      <c r="S418" s="1"/>
    </row>
    <row r="419" s="47" customFormat="true" ht="16.5" hidden="false" customHeight="true" outlineLevel="0" collapsed="false">
      <c r="A419" s="108"/>
      <c r="B419" s="108" t="s">
        <v>602</v>
      </c>
      <c r="C419" s="109"/>
      <c r="D419" s="109" t="n">
        <v>20</v>
      </c>
      <c r="E419" s="110" t="s">
        <v>603</v>
      </c>
      <c r="F419" s="111" t="str">
        <f aca="false">I8</f>
        <v>MEDIÇÃO 11</v>
      </c>
      <c r="G419" s="111"/>
      <c r="H419" s="112" t="n">
        <f aca="false">J416/C418</f>
        <v>0.0209393481629945</v>
      </c>
      <c r="I419" s="112"/>
      <c r="J419" s="113" t="str">
        <f aca="false">I8</f>
        <v>MEDIÇÃO 11</v>
      </c>
      <c r="K419" s="113"/>
      <c r="L419" s="114" t="n">
        <f aca="false">J416</f>
        <v>231056.354</v>
      </c>
      <c r="M419" s="114"/>
      <c r="N419" s="114"/>
      <c r="O419" s="18"/>
      <c r="R419" s="48"/>
      <c r="S419" s="1"/>
    </row>
    <row r="420" s="47" customFormat="true" ht="13.8" hidden="false" customHeight="true" outlineLevel="0" collapsed="false">
      <c r="A420" s="115"/>
      <c r="B420" s="115"/>
      <c r="C420" s="115"/>
      <c r="D420" s="115"/>
      <c r="E420" s="116" t="s">
        <v>604</v>
      </c>
      <c r="F420" s="116"/>
      <c r="G420" s="116"/>
      <c r="H420" s="117" t="n">
        <f aca="false">M416/C418</f>
        <v>0.539983582733747</v>
      </c>
      <c r="I420" s="117"/>
      <c r="J420" s="118" t="s">
        <v>605</v>
      </c>
      <c r="K420" s="118"/>
      <c r="L420" s="119" t="n">
        <f aca="false">M416</f>
        <v>5958477.641</v>
      </c>
      <c r="M420" s="119"/>
      <c r="N420" s="119"/>
      <c r="O420" s="102"/>
      <c r="P420" s="73"/>
      <c r="Q420" s="73"/>
      <c r="R420" s="48"/>
      <c r="S420" s="1"/>
    </row>
    <row r="421" s="47" customFormat="true" ht="13.8" hidden="false" customHeight="true" outlineLevel="0" collapsed="false">
      <c r="A421" s="115"/>
      <c r="B421" s="115"/>
      <c r="C421" s="115"/>
      <c r="D421" s="115"/>
      <c r="E421" s="120" t="s">
        <v>606</v>
      </c>
      <c r="F421" s="120"/>
      <c r="G421" s="120"/>
      <c r="H421" s="121" t="n">
        <f aca="false">100%-H420</f>
        <v>0.460016417266253</v>
      </c>
      <c r="I421" s="121"/>
      <c r="J421" s="122" t="s">
        <v>607</v>
      </c>
      <c r="K421" s="122"/>
      <c r="L421" s="123" t="n">
        <f aca="false">C418-L420</f>
        <v>5076075.689</v>
      </c>
      <c r="M421" s="123"/>
      <c r="N421" s="123"/>
      <c r="O421" s="18"/>
      <c r="R421" s="48"/>
      <c r="S421" s="1"/>
    </row>
    <row r="422" s="47" customFormat="true" ht="13.8" hidden="false" customHeight="false" outlineLevel="0" collapsed="false">
      <c r="A422" s="115"/>
      <c r="B422" s="115"/>
      <c r="C422" s="115"/>
      <c r="D422" s="115"/>
      <c r="E422" s="124"/>
      <c r="F422" s="125"/>
      <c r="G422" s="124"/>
      <c r="H422" s="124"/>
      <c r="I422" s="126"/>
      <c r="J422" s="127"/>
      <c r="K422" s="126"/>
      <c r="L422" s="128"/>
      <c r="M422" s="129"/>
      <c r="N422" s="130"/>
      <c r="O422" s="3"/>
      <c r="P422" s="1"/>
      <c r="Q422" s="1"/>
      <c r="R422" s="131"/>
      <c r="S422" s="1"/>
    </row>
    <row r="423" s="47" customFormat="true" ht="13.8" hidden="false" customHeight="false" outlineLevel="0" collapsed="false">
      <c r="A423" s="132"/>
      <c r="B423" s="132"/>
      <c r="C423" s="132"/>
      <c r="D423" s="132"/>
      <c r="E423" s="124"/>
      <c r="F423" s="125"/>
      <c r="G423" s="124"/>
      <c r="H423" s="124"/>
      <c r="I423" s="126"/>
      <c r="J423" s="127"/>
      <c r="K423" s="126"/>
      <c r="L423" s="128"/>
      <c r="M423" s="129"/>
      <c r="N423" s="130"/>
      <c r="O423" s="3"/>
      <c r="P423" s="54"/>
      <c r="Q423" s="1"/>
      <c r="R423" s="131"/>
      <c r="S423" s="1"/>
    </row>
    <row r="424" s="47" customFormat="true" ht="13.8" hidden="false" customHeight="false" outlineLevel="0" collapsed="false">
      <c r="A424" s="133"/>
      <c r="B424" s="134"/>
      <c r="C424" s="135"/>
      <c r="D424" s="124"/>
      <c r="E424" s="124"/>
      <c r="F424" s="125"/>
      <c r="G424" s="124"/>
      <c r="H424" s="124"/>
      <c r="I424" s="126"/>
      <c r="J424" s="127"/>
      <c r="K424" s="126"/>
      <c r="L424" s="128"/>
      <c r="M424" s="129"/>
      <c r="N424" s="130"/>
      <c r="O424" s="3"/>
      <c r="P424" s="54"/>
      <c r="Q424" s="1"/>
      <c r="R424" s="131"/>
      <c r="S424" s="1"/>
    </row>
    <row r="425" s="47" customFormat="true" ht="13.8" hidden="false" customHeight="true" outlineLevel="0" collapsed="false">
      <c r="A425" s="133"/>
      <c r="B425" s="134"/>
      <c r="C425" s="135"/>
      <c r="D425" s="124"/>
      <c r="E425" s="136" t="s">
        <v>608</v>
      </c>
      <c r="F425" s="136"/>
      <c r="G425" s="136"/>
      <c r="H425" s="136"/>
      <c r="I425" s="136"/>
      <c r="J425" s="127"/>
      <c r="K425" s="126"/>
      <c r="L425" s="128"/>
      <c r="M425" s="129"/>
      <c r="N425" s="130"/>
      <c r="O425" s="3"/>
      <c r="P425" s="54"/>
      <c r="Q425" s="1"/>
      <c r="R425" s="131"/>
      <c r="S425" s="1"/>
    </row>
    <row r="426" s="47" customFormat="true" ht="13.8" hidden="false" customHeight="true" outlineLevel="0" collapsed="false">
      <c r="A426" s="133"/>
      <c r="B426" s="134"/>
      <c r="C426" s="135"/>
      <c r="D426" s="124"/>
      <c r="E426" s="125" t="s">
        <v>609</v>
      </c>
      <c r="F426" s="125"/>
      <c r="G426" s="125"/>
      <c r="H426" s="125"/>
      <c r="I426" s="125"/>
      <c r="J426" s="127"/>
      <c r="K426" s="126"/>
      <c r="L426" s="128"/>
      <c r="M426" s="129"/>
      <c r="N426" s="130"/>
      <c r="O426" s="3"/>
      <c r="P426" s="54"/>
      <c r="Q426" s="1"/>
      <c r="R426" s="131"/>
      <c r="S426" s="1"/>
    </row>
    <row r="427" s="47" customFormat="true" ht="13.8" hidden="false" customHeight="true" outlineLevel="0" collapsed="false">
      <c r="A427" s="133"/>
      <c r="B427" s="134"/>
      <c r="C427" s="135"/>
      <c r="D427" s="124"/>
      <c r="E427" s="125" t="s">
        <v>610</v>
      </c>
      <c r="F427" s="125"/>
      <c r="G427" s="125"/>
      <c r="H427" s="125"/>
      <c r="I427" s="125"/>
      <c r="J427" s="127"/>
      <c r="K427" s="126"/>
      <c r="L427" s="128"/>
      <c r="M427" s="129"/>
      <c r="N427" s="130"/>
      <c r="O427" s="3"/>
      <c r="P427" s="54"/>
      <c r="Q427" s="1"/>
      <c r="R427" s="131"/>
      <c r="S427" s="1"/>
    </row>
    <row r="428" s="47" customFormat="true" ht="13.8" hidden="false" customHeight="true" outlineLevel="0" collapsed="false">
      <c r="A428" s="137"/>
      <c r="B428" s="138"/>
      <c r="C428" s="139"/>
      <c r="D428" s="140"/>
      <c r="E428" s="141" t="s">
        <v>611</v>
      </c>
      <c r="F428" s="141"/>
      <c r="G428" s="141"/>
      <c r="H428" s="141"/>
      <c r="I428" s="141"/>
      <c r="J428" s="142"/>
      <c r="K428" s="143"/>
      <c r="L428" s="144"/>
      <c r="M428" s="145"/>
      <c r="N428" s="146"/>
      <c r="O428" s="3"/>
      <c r="P428" s="54"/>
      <c r="Q428" s="1"/>
      <c r="R428" s="131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7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7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7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7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7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7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7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7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7"/>
    </row>
    <row r="1332" customFormat="false" ht="13.8" hidden="false" customHeight="false" outlineLevel="0" collapsed="false">
      <c r="XFD1332" s="147"/>
    </row>
    <row r="1333" customFormat="false" ht="13.8" hidden="false" customHeight="false" outlineLevel="0" collapsed="false">
      <c r="XFD1333" s="147"/>
    </row>
    <row r="1337" customFormat="false" ht="13.8" hidden="false" customHeight="false" outlineLevel="0" collapsed="false">
      <c r="XFD1337" s="147"/>
    </row>
    <row r="1366" customFormat="false" ht="13.8" hidden="false" customHeight="false" outlineLevel="0" collapsed="false">
      <c r="XFD1366" s="147"/>
    </row>
    <row r="1374" customFormat="false" ht="13.8" hidden="false" customHeight="false" outlineLevel="0" collapsed="false">
      <c r="XFD1374" s="147"/>
    </row>
    <row r="1413" customFormat="false" ht="13.8" hidden="false" customHeight="false" outlineLevel="0" collapsed="false">
      <c r="XFD1413" s="147"/>
    </row>
    <row r="1416" customFormat="false" ht="13.8" hidden="false" customHeight="false" outlineLevel="0" collapsed="false">
      <c r="XFD1416" s="147"/>
    </row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8" manualBreakCount="8">
    <brk id="225" man="true" max="16383" min="0"/>
    <brk id="250" man="true" max="16383" min="0"/>
    <brk id="278" man="true" max="16383" min="0"/>
    <brk id="306" man="true" max="16383" min="0"/>
    <brk id="327" man="true" max="16383" min="0"/>
    <brk id="353" man="true" max="16383" min="0"/>
    <brk id="378" man="true" max="16383" min="0"/>
    <brk id="40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D9" activeCellId="0" sqref="D9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3.8" hidden="false" customHeight="false" outlineLevel="0" collapsed="false">
      <c r="A1" s="148"/>
      <c r="B1" s="148"/>
      <c r="C1" s="148"/>
      <c r="D1" s="148"/>
      <c r="E1" s="148"/>
      <c r="F1" s="148"/>
    </row>
    <row r="2" customFormat="false" ht="15" hidden="false" customHeight="true" outlineLevel="0" collapsed="false">
      <c r="A2" s="148"/>
      <c r="B2" s="149" t="s">
        <v>612</v>
      </c>
      <c r="C2" s="149"/>
      <c r="D2" s="149"/>
      <c r="E2" s="149"/>
      <c r="F2" s="148"/>
      <c r="G2" s="148"/>
    </row>
    <row r="3" customFormat="false" ht="13.8" hidden="false" customHeight="false" outlineLevel="0" collapsed="false">
      <c r="A3" s="148"/>
      <c r="B3" s="149"/>
      <c r="C3" s="149"/>
      <c r="D3" s="149"/>
      <c r="E3" s="149"/>
      <c r="F3" s="148"/>
    </row>
    <row r="4" customFormat="false" ht="13.8" hidden="false" customHeight="false" outlineLevel="0" collapsed="false">
      <c r="A4" s="148"/>
      <c r="B4" s="149"/>
      <c r="C4" s="149"/>
      <c r="D4" s="149"/>
      <c r="E4" s="149"/>
      <c r="F4" s="148"/>
    </row>
    <row r="5" customFormat="false" ht="13.8" hidden="false" customHeight="false" outlineLevel="0" collapsed="false">
      <c r="A5" s="148"/>
      <c r="B5" s="149"/>
      <c r="C5" s="149"/>
      <c r="D5" s="149"/>
      <c r="E5" s="149"/>
      <c r="F5" s="148"/>
    </row>
    <row r="6" customFormat="false" ht="13.8" hidden="false" customHeight="false" outlineLevel="0" collapsed="false">
      <c r="A6" s="148"/>
      <c r="B6" s="149"/>
      <c r="C6" s="149"/>
      <c r="D6" s="149"/>
      <c r="E6" s="149"/>
      <c r="F6" s="148"/>
    </row>
    <row r="7" customFormat="false" ht="24.6" hidden="false" customHeight="true" outlineLevel="0" collapsed="false">
      <c r="A7" s="148"/>
      <c r="B7" s="149"/>
      <c r="C7" s="149"/>
      <c r="D7" s="149"/>
      <c r="E7" s="149"/>
      <c r="F7" s="148"/>
    </row>
    <row r="8" customFormat="false" ht="15.75" hidden="false" customHeight="true" outlineLevel="0" collapsed="false">
      <c r="A8" s="148"/>
      <c r="B8" s="150" t="s">
        <v>613</v>
      </c>
      <c r="C8" s="150"/>
      <c r="D8" s="150"/>
      <c r="E8" s="150"/>
      <c r="F8" s="148"/>
    </row>
    <row r="9" customFormat="false" ht="15" hidden="false" customHeight="true" outlineLevel="0" collapsed="false">
      <c r="A9" s="148"/>
      <c r="B9" s="151" t="s">
        <v>614</v>
      </c>
      <c r="C9" s="151"/>
      <c r="D9" s="152" t="s">
        <v>2</v>
      </c>
      <c r="E9" s="152"/>
      <c r="F9" s="148"/>
    </row>
    <row r="10" customFormat="false" ht="15" hidden="false" customHeight="true" outlineLevel="0" collapsed="false">
      <c r="A10" s="148"/>
      <c r="B10" s="151" t="s">
        <v>615</v>
      </c>
      <c r="C10" s="151"/>
      <c r="D10" s="152"/>
      <c r="E10" s="152"/>
      <c r="F10" s="148"/>
    </row>
    <row r="11" customFormat="false" ht="15" hidden="false" customHeight="false" outlineLevel="0" collapsed="false">
      <c r="A11" s="148"/>
      <c r="B11" s="153" t="s">
        <v>17</v>
      </c>
      <c r="C11" s="153" t="s">
        <v>616</v>
      </c>
      <c r="D11" s="153" t="s">
        <v>617</v>
      </c>
      <c r="E11" s="154" t="s">
        <v>20</v>
      </c>
      <c r="F11" s="148"/>
    </row>
    <row r="12" customFormat="false" ht="15.75" hidden="false" customHeight="true" outlineLevel="0" collapsed="false">
      <c r="A12" s="148"/>
      <c r="B12" s="155" t="n">
        <v>3</v>
      </c>
      <c r="C12" s="156" t="str">
        <f aca="false">VLOOKUP(B12,'MEDIÇÃO 11'!$A$10:$C$416,2,0)</f>
        <v>OBRAS DE ARTES CORRENTES E DRENAGEM</v>
      </c>
      <c r="D12" s="157"/>
      <c r="E12" s="158"/>
      <c r="F12" s="148"/>
    </row>
    <row r="13" customFormat="false" ht="13.8" hidden="false" customHeight="false" outlineLevel="0" collapsed="false">
      <c r="A13" s="148"/>
      <c r="B13" s="159" t="s">
        <v>56</v>
      </c>
      <c r="C13" s="160" t="str">
        <f aca="false">VLOOKUP(B13,'MEDIÇÃO 11'!$A$10:$C$416,2,0)</f>
        <v>Descida d'água de cortes em degraus - dcd 01 - areia e brita comerciais</v>
      </c>
      <c r="D13" s="161" t="str">
        <f aca="false">VLOOKUP(B13,'MEDIÇÃO 11'!$A$10:$C$416,3,0)</f>
        <v>M</v>
      </c>
      <c r="E13" s="162" t="n">
        <f aca="false">SUM(D14)</f>
        <v>6</v>
      </c>
      <c r="F13" s="148"/>
    </row>
    <row r="14" customFormat="false" ht="13.8" hidden="false" customHeight="false" outlineLevel="0" collapsed="false">
      <c r="A14" s="148"/>
      <c r="B14" s="159"/>
      <c r="C14" s="159"/>
      <c r="D14" s="163" t="n">
        <f aca="false">VLOOKUP($B13,'MEDIÇÃO 11'!A10:N415,9,0)</f>
        <v>6</v>
      </c>
      <c r="E14" s="162"/>
      <c r="F14" s="148"/>
    </row>
    <row r="15" customFormat="false" ht="13.8" hidden="false" customHeight="false" outlineLevel="0" collapsed="false">
      <c r="A15" s="148"/>
      <c r="B15" s="159" t="s">
        <v>58</v>
      </c>
      <c r="C15" s="160" t="str">
        <f aca="false">VLOOKUP(B15,'MEDIÇÃO 11'!$A$10:$C$416,2,0)</f>
        <v>Caixa coletora de sarjeta - ccs 01 - com grelha de concreto - tcc 01 - areia e brita comerciais</v>
      </c>
      <c r="D15" s="161" t="str">
        <f aca="false">VLOOKUP(B15,'MEDIÇÃO 11'!$A$10:$C$416,3,0)</f>
        <v>Un</v>
      </c>
      <c r="E15" s="162" t="n">
        <f aca="false">SUM(D16)</f>
        <v>2</v>
      </c>
      <c r="F15" s="148"/>
    </row>
    <row r="16" customFormat="false" ht="13.8" hidden="false" customHeight="false" outlineLevel="0" collapsed="false">
      <c r="A16" s="148"/>
      <c r="B16" s="159"/>
      <c r="C16" s="159"/>
      <c r="D16" s="163" t="n">
        <f aca="false">VLOOKUP($B15,'MEDIÇÃO 11'!A12:N417,9,0)</f>
        <v>2</v>
      </c>
      <c r="E16" s="162"/>
      <c r="F16" s="148"/>
    </row>
    <row r="17" customFormat="false" ht="13.8" hidden="false" customHeight="false" outlineLevel="0" collapsed="false">
      <c r="A17" s="148"/>
      <c r="B17" s="159" t="s">
        <v>60</v>
      </c>
      <c r="C17" s="160" t="str">
        <f aca="false">VLOOKUP(B17,'MEDIÇÃO 11'!$A$10:$C$416,2,0)</f>
        <v>Sarjeta de canteiro central de concreto - scc 03 - areia e brita comerciais</v>
      </c>
      <c r="D17" s="161" t="str">
        <f aca="false">VLOOKUP(B17,'MEDIÇÃO 11'!$A$10:$C$416,3,0)</f>
        <v>M</v>
      </c>
      <c r="E17" s="162" t="n">
        <f aca="false">SUM(D18)</f>
        <v>293</v>
      </c>
      <c r="F17" s="148"/>
    </row>
    <row r="18" customFormat="false" ht="13.8" hidden="false" customHeight="false" outlineLevel="0" collapsed="false">
      <c r="A18" s="148"/>
      <c r="B18" s="159"/>
      <c r="C18" s="159"/>
      <c r="D18" s="163" t="n">
        <f aca="false">VLOOKUP($B17,'MEDIÇÃO 11'!A16:N421,9,0)</f>
        <v>293</v>
      </c>
      <c r="E18" s="162"/>
      <c r="F18" s="148"/>
    </row>
    <row r="19" customFormat="false" ht="13.8" hidden="false" customHeight="false" outlineLevel="0" collapsed="false">
      <c r="A19" s="148"/>
      <c r="B19" s="159" t="s">
        <v>62</v>
      </c>
      <c r="C19" s="160" t="str">
        <f aca="false">VLOOKUP(B19,'MEDIÇÃO 11'!$A$10:$C$416,2,0)</f>
        <v>Valeta de proteção de cortes com revestimento de concreto - vpc 03 - areia e brita comerciais</v>
      </c>
      <c r="D19" s="161" t="str">
        <f aca="false">VLOOKUP(B19,'MEDIÇÃO 11'!$A$10:$C$416,3,0)</f>
        <v>M</v>
      </c>
      <c r="E19" s="162" t="n">
        <f aca="false">SUM(D20)</f>
        <v>133</v>
      </c>
      <c r="F19" s="148"/>
    </row>
    <row r="20" customFormat="false" ht="13.8" hidden="false" customHeight="false" outlineLevel="0" collapsed="false">
      <c r="A20" s="148"/>
      <c r="B20" s="159"/>
      <c r="C20" s="159"/>
      <c r="D20" s="163" t="n">
        <f aca="false">VLOOKUP($B19,'MEDIÇÃO 11'!A18:N423,9,0)</f>
        <v>133</v>
      </c>
      <c r="E20" s="162"/>
      <c r="F20" s="148"/>
    </row>
    <row r="21" customFormat="false" ht="13.8" hidden="false" customHeight="false" outlineLevel="0" collapsed="false">
      <c r="A21" s="148"/>
      <c r="B21" s="159" t="s">
        <v>64</v>
      </c>
      <c r="C21" s="160" t="str">
        <f aca="false">VLOOKUP(B21,'MEDIÇÃO 11'!$A$10:$C$416,2,0)</f>
        <v>Corpo de bstc d = 0,60 m pa2 - areia, brita e pedra de mão comerciais</v>
      </c>
      <c r="D21" s="161" t="str">
        <f aca="false">VLOOKUP(B21,'MEDIÇÃO 11'!$A$10:$C$416,3,0)</f>
        <v>M</v>
      </c>
      <c r="E21" s="162" t="n">
        <f aca="false">SUM(D22)</f>
        <v>19</v>
      </c>
      <c r="F21" s="148"/>
    </row>
    <row r="22" customFormat="false" ht="13.8" hidden="false" customHeight="false" outlineLevel="0" collapsed="false">
      <c r="A22" s="148"/>
      <c r="B22" s="159"/>
      <c r="C22" s="159"/>
      <c r="D22" s="163" t="n">
        <f aca="false">VLOOKUP($B21,'MEDIÇÃO 11'!A20:N425,9,0)</f>
        <v>19</v>
      </c>
      <c r="E22" s="162"/>
      <c r="F22" s="148"/>
    </row>
    <row r="23" customFormat="false" ht="13.8" hidden="false" customHeight="false" outlineLevel="0" collapsed="false">
      <c r="A23" s="148"/>
      <c r="B23" s="159" t="s">
        <v>66</v>
      </c>
      <c r="C23" s="160" t="str">
        <f aca="false">VLOOKUP(B23,'MEDIÇÃO 11'!$A$10:$C$416,2,0)</f>
        <v>Boca de bstc d = 0,60 m - esconsidade 0° - areia extraída e brita produzida - alas esconsas</v>
      </c>
      <c r="D23" s="161" t="str">
        <f aca="false">VLOOKUP(B23,'MEDIÇÃO 11'!$A$10:$C$416,3,0)</f>
        <v>Un</v>
      </c>
      <c r="E23" s="162" t="n">
        <f aca="false">SUM(D24)</f>
        <v>2</v>
      </c>
      <c r="F23" s="148"/>
    </row>
    <row r="24" customFormat="false" ht="13.8" hidden="false" customHeight="false" outlineLevel="0" collapsed="false">
      <c r="A24" s="148"/>
      <c r="B24" s="159"/>
      <c r="C24" s="159"/>
      <c r="D24" s="163" t="n">
        <f aca="false">VLOOKUP($B23,'MEDIÇÃO 11'!A22:N427,9,0)</f>
        <v>2</v>
      </c>
      <c r="E24" s="162"/>
      <c r="F24" s="148"/>
    </row>
    <row r="25" customFormat="false" ht="15.75" hidden="false" customHeight="true" outlineLevel="0" collapsed="false">
      <c r="A25" s="148"/>
      <c r="B25" s="164"/>
      <c r="C25" s="164"/>
      <c r="D25" s="164"/>
      <c r="E25" s="164"/>
      <c r="F25" s="148"/>
    </row>
    <row r="26" customFormat="false" ht="15.75" hidden="false" customHeight="true" outlineLevel="0" collapsed="false">
      <c r="A26" s="148"/>
      <c r="B26" s="155" t="n">
        <v>4</v>
      </c>
      <c r="C26" s="156" t="str">
        <f aca="false">VLOOKUP(B26,'MEDIÇÃO 11'!$A$10:$C$416,2,0)</f>
        <v>INSTALAÇÃO DO CANTEIRO DE OBRAS</v>
      </c>
      <c r="D26" s="157"/>
      <c r="E26" s="158"/>
      <c r="F26" s="148"/>
    </row>
    <row r="27" customFormat="false" ht="37.3" hidden="false" customHeight="false" outlineLevel="0" collapsed="false">
      <c r="A27" s="148"/>
      <c r="B27" s="161" t="s">
        <v>73</v>
      </c>
      <c r="C27" s="160" t="str">
        <f aca="false">VLOOKUP(B27,'MEDIÇÃO 11'!$A$10:$C$416,2,0)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27" s="161" t="str">
        <f aca="false">VLOOKUP(B27,'MEDIÇÃO 11'!$A$10:$C$416,3,0)</f>
        <v>Mês</v>
      </c>
      <c r="E27" s="162" t="n">
        <f aca="false">SUM(D28)</f>
        <v>1</v>
      </c>
      <c r="F27" s="148"/>
    </row>
    <row r="28" customFormat="false" ht="15.75" hidden="false" customHeight="true" outlineLevel="0" collapsed="false">
      <c r="A28" s="148"/>
      <c r="B28" s="165" t="s">
        <v>618</v>
      </c>
      <c r="C28" s="165"/>
      <c r="D28" s="163" t="n">
        <f aca="false">VLOOKUP($B27,'MEDIÇÃO 11'!A26:N431,9,0)</f>
        <v>1</v>
      </c>
      <c r="E28" s="162"/>
      <c r="F28" s="148"/>
    </row>
    <row r="29" customFormat="false" ht="25.1" hidden="false" customHeight="false" outlineLevel="0" collapsed="false">
      <c r="A29" s="148"/>
      <c r="B29" s="161" t="s">
        <v>76</v>
      </c>
      <c r="C29" s="160" t="str">
        <f aca="false">VLOOKUP(B29,'MEDIÇÃO 11'!$A$10:$C$416,2,0)</f>
        <v>Aluguel mensal container para almoxarifado, incl. Porta, 2 janelas, 1 pt iluminação, isolamento térmico (teto), piso em comp. Naval pintado, cert. Nr18, incl. Laudo descontaminação.</v>
      </c>
      <c r="D29" s="161" t="str">
        <f aca="false">VLOOKUP(B29,'MEDIÇÃO 11'!$A$10:$C$416,3,0)</f>
        <v>Mês</v>
      </c>
      <c r="E29" s="162" t="n">
        <f aca="false">SUM(D30)</f>
        <v>1</v>
      </c>
      <c r="F29" s="148"/>
    </row>
    <row r="30" customFormat="false" ht="15.75" hidden="false" customHeight="true" outlineLevel="0" collapsed="false">
      <c r="A30" s="148"/>
      <c r="B30" s="165" t="s">
        <v>618</v>
      </c>
      <c r="C30" s="165"/>
      <c r="D30" s="163" t="n">
        <f aca="false">VLOOKUP($B29,'MEDIÇÃO 11'!A28:N433,9,0)</f>
        <v>1</v>
      </c>
      <c r="E30" s="162"/>
      <c r="F30" s="148"/>
    </row>
    <row r="31" customFormat="false" ht="37.3" hidden="false" customHeight="false" outlineLevel="0" collapsed="false">
      <c r="A31" s="148"/>
      <c r="B31" s="161" t="s">
        <v>78</v>
      </c>
      <c r="C31" s="160" t="str">
        <f aca="false">VLOOKUP(B31,'MEDIÇÃO 11'!$A$10:$C$416,2,0)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31" s="161" t="str">
        <f aca="false">VLOOKUP(B31,'MEDIÇÃO 11'!$A$10:$C$416,3,0)</f>
        <v>Mês</v>
      </c>
      <c r="E31" s="162" t="n">
        <f aca="false">SUM(D32)</f>
        <v>1</v>
      </c>
      <c r="F31" s="148"/>
    </row>
    <row r="32" customFormat="false" ht="15.75" hidden="false" customHeight="true" outlineLevel="0" collapsed="false">
      <c r="A32" s="148"/>
      <c r="B32" s="165" t="s">
        <v>618</v>
      </c>
      <c r="C32" s="165"/>
      <c r="D32" s="163" t="n">
        <f aca="false">VLOOKUP($B31,'MEDIÇÃO 11'!A30:N435,9,0)</f>
        <v>1</v>
      </c>
      <c r="E32" s="162"/>
      <c r="F32" s="148"/>
    </row>
    <row r="33" customFormat="false" ht="37.3" hidden="false" customHeight="false" outlineLevel="0" collapsed="false">
      <c r="A33" s="148"/>
      <c r="B33" s="161" t="s">
        <v>80</v>
      </c>
      <c r="C33" s="160" t="str">
        <f aca="false">VLOOKUP(B33,'MEDIÇÃO 11'!$A$10:$C$416,2,0)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33" s="161" t="str">
        <f aca="false">VLOOKUP(B33,'MEDIÇÃO 11'!$A$10:$C$416,3,0)</f>
        <v>Mês</v>
      </c>
      <c r="E33" s="162" t="n">
        <f aca="false">SUM(D34)</f>
        <v>1</v>
      </c>
      <c r="F33" s="148"/>
    </row>
    <row r="34" customFormat="false" ht="15.75" hidden="false" customHeight="true" outlineLevel="0" collapsed="false">
      <c r="A34" s="148"/>
      <c r="B34" s="165" t="s">
        <v>618</v>
      </c>
      <c r="C34" s="165"/>
      <c r="D34" s="163" t="n">
        <f aca="false">VLOOKUP($B33,'MEDIÇÃO 11'!A32:N437,9,0)</f>
        <v>1</v>
      </c>
      <c r="E34" s="162"/>
      <c r="F34" s="148"/>
    </row>
    <row r="35" customFormat="false" ht="25.1" hidden="false" customHeight="false" outlineLevel="0" collapsed="false">
      <c r="A35" s="148"/>
      <c r="B35" s="161" t="s">
        <v>82</v>
      </c>
      <c r="C35" s="160" t="str">
        <f aca="false">VLOOKUP(B35,'MEDIÇÃO 11'!$A$10:$C$416,2,0)</f>
        <v>Aluguel mensal container para vestiário, incl. Porta, venezianas de circulação, 1 pt iluminação, isolamento térmico (teto), piso em comp. Naval pintado, cert. Nr18, incl. Laudo descontaminação.</v>
      </c>
      <c r="D35" s="161" t="str">
        <f aca="false">VLOOKUP(B35,'MEDIÇÃO 11'!$A$10:$C$416,3,0)</f>
        <v>Mês</v>
      </c>
      <c r="E35" s="162" t="n">
        <f aca="false">SUM(D36)</f>
        <v>1</v>
      </c>
      <c r="F35" s="148"/>
    </row>
    <row r="36" customFormat="false" ht="15.75" hidden="false" customHeight="true" outlineLevel="0" collapsed="false">
      <c r="A36" s="148"/>
      <c r="B36" s="165" t="s">
        <v>618</v>
      </c>
      <c r="C36" s="165"/>
      <c r="D36" s="163" t="n">
        <f aca="false">VLOOKUP($B35,'MEDIÇÃO 11'!A34:N439,9,0)</f>
        <v>1</v>
      </c>
      <c r="E36" s="162"/>
      <c r="F36" s="148"/>
    </row>
    <row r="37" customFormat="false" ht="15.75" hidden="false" customHeight="true" outlineLevel="0" collapsed="false">
      <c r="A37" s="148"/>
      <c r="B37" s="164"/>
      <c r="C37" s="164"/>
      <c r="D37" s="164"/>
      <c r="E37" s="164"/>
      <c r="F37" s="148"/>
    </row>
    <row r="38" customFormat="false" ht="15.75" hidden="false" customHeight="true" outlineLevel="0" collapsed="false">
      <c r="A38" s="148"/>
      <c r="B38" s="155" t="n">
        <v>6</v>
      </c>
      <c r="C38" s="156" t="str">
        <f aca="false">VLOOKUP(B38,'MEDIÇÃO 11'!$A$10:$C$416,2,0)</f>
        <v>SERVIÇOS COMPLEMENTARES EXTERNOS</v>
      </c>
      <c r="D38" s="157"/>
      <c r="E38" s="158"/>
      <c r="F38" s="148"/>
    </row>
    <row r="39" customFormat="false" ht="15.75" hidden="false" customHeight="true" outlineLevel="0" collapsed="false">
      <c r="A39" s="148"/>
      <c r="B39" s="155" t="s">
        <v>102</v>
      </c>
      <c r="C39" s="156" t="str">
        <f aca="false">VLOOKUP(B39,'MEDIÇÃO 11'!$A$10:$C$416,2,0)</f>
        <v>PAVIMENTAÇÃO</v>
      </c>
      <c r="D39" s="157"/>
      <c r="E39" s="158"/>
      <c r="F39" s="148"/>
    </row>
    <row r="40" customFormat="false" ht="15.75" hidden="false" customHeight="true" outlineLevel="0" collapsed="false">
      <c r="A40" s="148"/>
      <c r="B40" s="159" t="s">
        <v>104</v>
      </c>
      <c r="C40" s="160" t="str">
        <f aca="false">VLOOKUP(B40,'MEDIÇÃO 11'!$A$10:$C$416,2,0)</f>
        <v>Blocos pré-moldados de concreto tipo pavi-s ou equivalente, espessura de 8 cm e resistência a compressão mínima de 35mpa, assentados sobre colchão de pó de pedra na espessura de 10 cm</v>
      </c>
      <c r="D40" s="161" t="str">
        <f aca="false">VLOOKUP(B40,'MEDIÇÃO 11'!$A$10:$C$416,3,0)</f>
        <v>M2</v>
      </c>
      <c r="E40" s="162" t="n">
        <f aca="false">SUM(D41)</f>
        <v>1393.25</v>
      </c>
      <c r="F40" s="148"/>
    </row>
    <row r="41" customFormat="false" ht="15.75" hidden="false" customHeight="true" outlineLevel="0" collapsed="false">
      <c r="A41" s="148"/>
      <c r="B41" s="159"/>
      <c r="C41" s="159"/>
      <c r="D41" s="163" t="n">
        <f aca="false">VLOOKUP($B40,'MEDIÇÃO 11'!A39:N444,9,0)</f>
        <v>1393.25</v>
      </c>
      <c r="E41" s="162"/>
      <c r="F41" s="148"/>
    </row>
    <row r="42" customFormat="false" ht="15.75" hidden="false" customHeight="true" outlineLevel="0" collapsed="false">
      <c r="A42" s="148"/>
      <c r="B42" s="159" t="s">
        <v>106</v>
      </c>
      <c r="C42" s="160" t="str">
        <f aca="false">VLOOKUP(B42,'MEDIÇÃO 11'!$A$10:$C$416,2,0)</f>
        <v>Meio fio (assentamento), inclusive caiação</v>
      </c>
      <c r="D42" s="161" t="str">
        <f aca="false">VLOOKUP(B42,'MEDIÇÃO 11'!$A$10:$C$416,3,0)</f>
        <v>M</v>
      </c>
      <c r="E42" s="162" t="n">
        <f aca="false">SUM(D43)</f>
        <v>48.2</v>
      </c>
      <c r="F42" s="148"/>
    </row>
    <row r="43" customFormat="false" ht="13.8" hidden="false" customHeight="false" outlineLevel="0" collapsed="false">
      <c r="A43" s="148"/>
      <c r="B43" s="159"/>
      <c r="C43" s="159"/>
      <c r="D43" s="163" t="n">
        <f aca="false">VLOOKUP($B42,'MEDIÇÃO 11'!A41:N446,9,0)</f>
        <v>48.2</v>
      </c>
      <c r="E43" s="162"/>
      <c r="F43" s="148"/>
    </row>
    <row r="44" customFormat="false" ht="13.8" hidden="false" customHeight="false" outlineLevel="0" collapsed="false">
      <c r="A44" s="148"/>
      <c r="F44" s="148"/>
    </row>
    <row r="45" customFormat="false" ht="13.8" hidden="false" customHeight="false" outlineLevel="0" collapsed="false">
      <c r="A45" s="148"/>
      <c r="F45" s="148"/>
    </row>
    <row r="46" customFormat="false" ht="13.8" hidden="false" customHeight="false" outlineLevel="0" collapsed="false">
      <c r="A46" s="148"/>
      <c r="F46" s="148"/>
    </row>
    <row r="47" customFormat="false" ht="13.8" hidden="false" customHeight="false" outlineLevel="0" collapsed="false">
      <c r="A47" s="148"/>
      <c r="F47" s="148"/>
    </row>
    <row r="48" customFormat="false" ht="13.8" hidden="false" customHeight="false" outlineLevel="0" collapsed="false">
      <c r="A48" s="148"/>
      <c r="C48" s="166" t="s">
        <v>619</v>
      </c>
      <c r="F48" s="148"/>
    </row>
    <row r="49" customFormat="false" ht="13.8" hidden="false" customHeight="false" outlineLevel="0" collapsed="false">
      <c r="A49" s="148"/>
      <c r="C49" s="167" t="s">
        <v>608</v>
      </c>
      <c r="F49" s="148"/>
    </row>
    <row r="50" customFormat="false" ht="13.8" hidden="false" customHeight="false" outlineLevel="0" collapsed="false">
      <c r="A50" s="148"/>
      <c r="C50" s="166" t="s">
        <v>609</v>
      </c>
      <c r="F50" s="148"/>
    </row>
    <row r="51" customFormat="false" ht="13.8" hidden="false" customHeight="false" outlineLevel="0" collapsed="false">
      <c r="A51" s="148"/>
      <c r="C51" s="166" t="s">
        <v>620</v>
      </c>
      <c r="F51" s="148"/>
    </row>
    <row r="52" customFormat="false" ht="13.8" hidden="false" customHeight="false" outlineLevel="0" collapsed="false">
      <c r="A52" s="148"/>
      <c r="C52" s="166" t="s">
        <v>621</v>
      </c>
      <c r="F52" s="148"/>
    </row>
    <row r="53" customFormat="false" ht="13.8" hidden="false" customHeight="false" outlineLevel="0" collapsed="false">
      <c r="A53" s="148"/>
      <c r="C53" s="166" t="s">
        <v>622</v>
      </c>
      <c r="F53" s="148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2">
    <mergeCell ref="B1:E1"/>
    <mergeCell ref="B2:E7"/>
    <mergeCell ref="B8:E8"/>
    <mergeCell ref="B9:C9"/>
    <mergeCell ref="D9:E10"/>
    <mergeCell ref="B10:C10"/>
    <mergeCell ref="B13:B14"/>
    <mergeCell ref="C13:C14"/>
    <mergeCell ref="E13:E14"/>
    <mergeCell ref="B15:B16"/>
    <mergeCell ref="C15:C16"/>
    <mergeCell ref="E15:E16"/>
    <mergeCell ref="B17:B18"/>
    <mergeCell ref="C17:C18"/>
    <mergeCell ref="E17:E18"/>
    <mergeCell ref="B19:B20"/>
    <mergeCell ref="C19:C20"/>
    <mergeCell ref="E19:E20"/>
    <mergeCell ref="B21:B22"/>
    <mergeCell ref="C21:C22"/>
    <mergeCell ref="E21:E22"/>
    <mergeCell ref="B23:B24"/>
    <mergeCell ref="C23:C24"/>
    <mergeCell ref="E23:E24"/>
    <mergeCell ref="B25:E25"/>
    <mergeCell ref="E27:E28"/>
    <mergeCell ref="B28:C28"/>
    <mergeCell ref="E29:E30"/>
    <mergeCell ref="B30:C30"/>
    <mergeCell ref="E31:E32"/>
    <mergeCell ref="B32:C32"/>
    <mergeCell ref="E33:E34"/>
    <mergeCell ref="B34:C34"/>
    <mergeCell ref="E35:E36"/>
    <mergeCell ref="B36:C36"/>
    <mergeCell ref="B37:E37"/>
    <mergeCell ref="B40:B41"/>
    <mergeCell ref="C40:C41"/>
    <mergeCell ref="E40:E41"/>
    <mergeCell ref="B42:B43"/>
    <mergeCell ref="C42:C43"/>
    <mergeCell ref="E42:E43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1127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2024-10-03T12:22:32Z</cp:lastPrinted>
  <dcterms:modified xsi:type="dcterms:W3CDTF">2024-10-03T12:28:20Z</dcterms:modified>
  <cp:revision>197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