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2" sheetId="1" state="visible" r:id="rId2"/>
    <sheet name="MEMO CALCULO 02" sheetId="2" state="visible" r:id="rId3"/>
  </sheets>
  <definedNames>
    <definedName function="false" hidden="false" localSheetId="0" name="_xlnm.Print_Area" vbProcedure="false">'MEDIÇÃO 2'!$A$1:$N$246</definedName>
    <definedName function="false" hidden="false" localSheetId="0" name="_xlnm.Print_Titles" vbProcedure="false">'MEDIÇÃO 2'!$A:$N,'MEDIÇÃO 2'!$13:$19</definedName>
    <definedName function="false" hidden="false" localSheetId="1" name="_xlnm.Print_Area" vbProcedure="false">'MEMO CALCULO 02'!$A$1:$E$176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<sst xmlns="http://schemas.openxmlformats.org/spreadsheetml/2006/main" count="791" uniqueCount="555">
  <si>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</si>
  <si>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</si>
  <si>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20/03/2025</t>
  </si>
  <si>
    <r>
      <rPr>
        <b val="true"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
</t>
    </r>
  </si>
  <si>
    <t xml:space="preserve">CONTRATO Nº:</t>
  </si>
  <si>
    <t xml:space="preserve">128/2024</t>
  </si>
  <si>
    <t xml:space="preserve">Assinatura: 18/10/2024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</si>
  <si>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</si>
  <si>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</si>
  <si>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</si>
  <si>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 xml:space="preserve">PERÍODO:</t>
  </si>
  <si>
    <t xml:space="preserve">a </t>
  </si>
  <si>
    <t xml:space="preserve">PRAZO:</t>
  </si>
  <si>
    <t xml:space="preserve">360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</si>
  <si>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CONSÓRCIO CINCO QUADRAS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</si>
  <si>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</si>
  <si>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</si>
  <si>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</si>
  <si>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</si>
  <si>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</si>
  <si>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</si>
  <si>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</si>
  <si>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</si>
  <si>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02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</si>
  <si>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</si>
  <si>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</si>
  <si>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</si>
  <si>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</si>
  <si>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</si>
  <si>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</si>
  <si>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</si>
  <si>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</si>
  <si>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Mobilização e desmobilização de conteiner locado para barracão de obra</t>
  </si>
  <si>
    <t xml:space="preserve">und</t>
  </si>
  <si>
    <t xml:space="preserve">1.3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</si>
  <si>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</si>
  <si>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ms</t>
  </si>
  <si>
    <t xml:space="preserve">SERVIÇOS PRELIMINARES</t>
  </si>
  <si>
    <t xml:space="preserve">2.1</t>
  </si>
  <si>
    <t xml:space="preserve">Remoção de pintura antiga a óleo ou esmalte</t>
  </si>
  <si>
    <t xml:space="preserve">2.2</t>
  </si>
  <si>
    <t xml:space="preserve">Retirada de pontos elétricos (luminárias, interruptores e tomadas)</t>
  </si>
  <si>
    <t xml:space="preserve">2.3</t>
  </si>
  <si>
    <t xml:space="preserve">Retirada de caixas/quadros elétricos</t>
  </si>
  <si>
    <t xml:space="preserve">2.4</t>
  </si>
  <si>
    <t xml:space="preserve">Retirada de disjuntor</t>
  </si>
  <si>
    <t xml:space="preserve">2.5</t>
  </si>
  <si>
    <t xml:space="preserve">Retirada de vidros quebrados</t>
  </si>
  <si>
    <t xml:space="preserve">2.6</t>
  </si>
  <si>
    <t xml:space="preserve">Demolição de revestimento com azulejos</t>
  </si>
  <si>
    <t xml:space="preserve">2.7</t>
  </si>
  <si>
    <t xml:space="preserve">Retirada de portas e janelas de madeira, inclusive batentes</t>
  </si>
  <si>
    <t xml:space="preserve">2.8</t>
  </si>
  <si>
    <t xml:space="preserve">Retirada de bandeira de porta</t>
  </si>
  <si>
    <t xml:space="preserve">2.9</t>
  </si>
  <si>
    <t xml:space="preserve">Lixamento de parede com pintura antiga PVA para recebimento de nova camada de tinta</t>
  </si>
  <si>
    <t xml:space="preserve">2.10</t>
  </si>
  <si>
    <t xml:space="preserve">Retirada de revestimento antigo em reboco</t>
  </si>
  <si>
    <t xml:space="preserve">2.11</t>
  </si>
  <si>
    <t xml:space="preserve">Retirada de aparelhos sanitários</t>
  </si>
  <si>
    <t xml:space="preserve">2.12</t>
  </si>
  <si>
    <t xml:space="preserve">Demolição de alvenaria</t>
  </si>
  <si>
    <t xml:space="preserve">m3</t>
  </si>
  <si>
    <t xml:space="preserve">2.13</t>
  </si>
  <si>
    <t xml:space="preserve">Limpeza de pisos e revestimentos cerâmicos</t>
  </si>
  <si>
    <t xml:space="preserve">2.14</t>
  </si>
  <si>
    <t xml:space="preserve">Retirada de pintura antiga a base de PVA</t>
  </si>
  <si>
    <t xml:space="preserve">2.15</t>
  </si>
  <si>
    <t xml:space="preserve">Demolição de piso cimentado inclusive lastro de concreto</t>
  </si>
  <si>
    <t xml:space="preserve">2.16</t>
  </si>
  <si>
    <t xml:space="preserve">Corte de capoeira fina, a foice (manual)</t>
  </si>
  <si>
    <t xml:space="preserve">2.17</t>
  </si>
  <si>
    <t xml:space="preserve">Demolição de piso revestido com cerâmica</t>
  </si>
  <si>
    <t xml:space="preserve">2.18</t>
  </si>
  <si>
    <t xml:space="preserve">Demolição manual de concreto simples (EMOP 05.001.001)</t>
  </si>
  <si>
    <t xml:space="preserve">2.19</t>
  </si>
  <si>
    <t xml:space="preserve">Retirada de bancada de pia</t>
  </si>
  <si>
    <t xml:space="preserve">2.20</t>
  </si>
  <si>
    <t xml:space="preserve">Remoção de cobertura em telha metálica, exclusive estrutura</t>
  </si>
  <si>
    <t xml:space="preserve">2.21</t>
  </si>
  <si>
    <t xml:space="preserve">Lixamento manual em superfícies metálicas em obra</t>
  </si>
  <si>
    <t xml:space="preserve">2.22</t>
  </si>
  <si>
    <t xml:space="preserve">Remoção de tela galvanizada</t>
  </si>
  <si>
    <t xml:space="preserve">2.23</t>
  </si>
  <si>
    <t xml:space="preserve">Retirada de grades, gradis, alambrados, cercas e portões</t>
  </si>
  <si>
    <t xml:space="preserve">2.24</t>
  </si>
  <si>
    <t xml:space="preserve">Remoção de cabos elétricos, de forma manual, sem reaproveitamento</t>
  </si>
  <si>
    <t xml:space="preserve">m</t>
  </si>
  <si>
    <t xml:space="preserve">2.25</t>
  </si>
  <si>
    <t xml:space="preserve">Remoção de calha de zinco</t>
  </si>
  <si>
    <t xml:space="preserve">2.26</t>
  </si>
  <si>
    <t xml:space="preserve">Serviço de soldagem para recuperação de tirantes</t>
  </si>
  <si>
    <t xml:space="preserve">Kg</t>
  </si>
  <si>
    <t xml:space="preserve">2.27</t>
  </si>
  <si>
    <t xml:space="preserve">Limpeza de superfície com jato de alta pressão. </t>
  </si>
  <si>
    <t xml:space="preserve">MOVIMENTAÇÃO DE TERRA</t>
  </si>
  <si>
    <t xml:space="preserve">3.1.1</t>
  </si>
  <si>
    <t xml:space="preserve">Escavação manual em material de 1a. categoria, até 1.50 m de profundidade</t>
  </si>
  <si>
    <t xml:space="preserve">3.1.2</t>
  </si>
  <si>
    <t xml:space="preserve">Reaterro apiloado de cavas de fundação, em camadas de 20 cm</t>
  </si>
  <si>
    <t xml:space="preserve">3.1.3</t>
  </si>
  <si>
    <t xml:space="preserve">Aterro manual de valas com solo argilo-arenoso e compactação mecanizada</t>
  </si>
  <si>
    <t xml:space="preserve">INFRAESTRUTURA E SUPERESTRUTURA</t>
  </si>
  <si>
    <t xml:space="preserve">4.1</t>
  </si>
  <si>
    <t xml:space="preserve">INFRAESTRUTURA</t>
  </si>
  <si>
    <t xml:space="preserve">4.1.1</t>
  </si>
  <si>
    <t xml:space="preserve">Fornecimento, preparo e aplicação de concreto magro com consumo mínimo de cimento de 250 kg/m3 (brita 1 e 2) - (5% de perdas já incluído no custo)</t>
  </si>
  <si>
    <t xml:space="preserve">4.1.2</t>
  </si>
  <si>
    <t xml:space="preserve">Fôrma de chapa compensada resinada 12mm, levando-se em conta a utilização 3 vezes (incluido o material, corte, montagem, escoramento e desfôrma)</t>
  </si>
  <si>
    <t xml:space="preserve">4.1.3</t>
  </si>
  <si>
    <t xml:space="preserve">Fornecimento, dobragem e colocação em fôrma, de armadura CA-60 B fina, diâmetro de 4.0 a 7.0mm</t>
  </si>
  <si>
    <t xml:space="preserve">kg</t>
  </si>
  <si>
    <t xml:space="preserve">4.1.4</t>
  </si>
  <si>
    <t xml:space="preserve">Fornecimento, dobragem e colocação em fôrma, de armadura CA-50 A média, diâmetro de 6.3 a 10.0 mm</t>
  </si>
  <si>
    <t xml:space="preserve">4.1.5</t>
  </si>
  <si>
    <t xml:space="preserve">Fornecimento, dobragem e colocação em fôrma, de armadura CA-50 A grossa diâmetro de 12.5 a 25.0 mm (1/2 a 1")</t>
  </si>
  <si>
    <t xml:space="preserve">4.1.6</t>
  </si>
  <si>
    <t xml:space="preserve">Fornecimento, preparo e aplicação de concreto Fck=25 MPa (brita 1 e 2) - (5% de perdas já incluído no custo)</t>
  </si>
  <si>
    <t xml:space="preserve">4.1.7</t>
  </si>
  <si>
    <t xml:space="preserve">Aplicação de lona plástica para execução de pavimentos de concreto</t>
  </si>
  <si>
    <t xml:space="preserve">m²</t>
  </si>
  <si>
    <t xml:space="preserve">4.2</t>
  </si>
  <si>
    <t xml:space="preserve">SUPERESTRUTURA</t>
  </si>
  <si>
    <t xml:space="preserve">4.2.1</t>
  </si>
  <si>
    <t xml:space="preserve">4.2.2</t>
  </si>
  <si>
    <t xml:space="preserve">Fornecimento, dobragem e colocação em fôrma, de armadura CA-50 A grossa, diâmetro de 12.5 a 25.0mm</t>
  </si>
  <si>
    <t xml:space="preserve">4.2.3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</si>
  <si>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</si>
  <si>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4.2.4</t>
  </si>
  <si>
    <t xml:space="preserve">4.2.5</t>
  </si>
  <si>
    <t xml:space="preserve">Laje pré-fabricada treliçada para forro simples revestido, vão até 3.5m, capeamento 2cm, esp. 10cm, Fck = 150Kg/cm2</t>
  </si>
  <si>
    <t xml:space="preserve">PAREDES E PAINÉIS</t>
  </si>
  <si>
    <t xml:space="preserve">5.1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</si>
  <si>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</si>
  <si>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5.2</t>
  </si>
  <si>
    <t xml:space="preserve">Alvenaria de blocos de concreto 14x19x39cm, c/ resist. mínimo a compres. 2.5 MPa, assent. c/ arg. de cimento, cal hidratada CH1 e areia no traço 1:0.5:8 esp. das juntas 10mm e esp. das paredes, s/ rev. 14cm</t>
  </si>
  <si>
    <t xml:space="preserve">5.3</t>
  </si>
  <si>
    <t xml:space="preserve">Alvenaria de blocos de concreto estrut. (14x19x39cm) cheios, c/ resist. mín. compr. 15MPa, assentados c/ arg. de cimento e areia no traço 1:4, esp. juntas 10mm e esp. da parede s/ revest. 14cm</t>
  </si>
  <si>
    <t xml:space="preserve">5.4</t>
  </si>
  <si>
    <t xml:space="preserve">Alvenaria de blocos de concreto estrut. (19x19x39cm) cheios, c/ resist. mín. compr. 15MPa, assentados c/ arg. cimento e areia no traço 1:4, esp. juntas de 10mm e esp. da parede s/ revest. 19cm</t>
  </si>
  <si>
    <t xml:space="preserve">5.5</t>
  </si>
  <si>
    <t xml:space="preserve">Chapisco de argamassa de cimento e areia média ou grossa lavada, no traço 1:3, espessura 5 mm</t>
  </si>
  <si>
    <t xml:space="preserve">5.6</t>
  </si>
  <si>
    <t xml:space="preserve">Emboço de argamassa de cimento, cal hidratada CH1 e areia média ou grossa lavada no traço 1:0.5:6, espessura 20 mm</t>
  </si>
  <si>
    <t xml:space="preserve">5.7</t>
  </si>
  <si>
    <t xml:space="preserve">Reboco tipo paulista de argamassa de cimento, cal hidratada CH1 e areia média ou grossa lavada no traço 1:0.5:6, espessura 25 mm</t>
  </si>
  <si>
    <t xml:space="preserve">5.8</t>
  </si>
  <si>
    <t xml:space="preserve">Divisória de granito com 3 cm de espessura, assentada com argamassa de cimento e areia no traço 1:3, na cor cinza</t>
  </si>
  <si>
    <t xml:space="preserve">5.9</t>
  </si>
  <si>
    <t xml:space="preserve">Verga/contraverga reta de concreto armado 10 x 5 cm, Fck = 15 MPa, inclusive forma, armação e desforma</t>
  </si>
  <si>
    <t xml:space="preserve">5.10</t>
  </si>
  <si>
    <t xml:space="preserve">Cobogó de concreto 40 x 40 x 10 cm, tipo reto, assentados com argamassa de cimento e areia no traço 1:3, espessura das juntas 15 mm</t>
  </si>
  <si>
    <t xml:space="preserve">5.11</t>
  </si>
  <si>
    <t xml:space="preserve">Apicoamento de superfície com revestimento em argamassa</t>
  </si>
  <si>
    <t xml:space="preserve">5.12</t>
  </si>
  <si>
    <t xml:space="preserve">Piso cerâmico esmaltado, PEI 5, acabamento semibrilho, dim. 45x45cm, ref. de cor CARGO PLUS WHITE Eliane/equiv. assentado com argamassa de cimento colante, inclusive rejuntamento</t>
  </si>
  <si>
    <t xml:space="preserve">6.</t>
  </si>
  <si>
    <t xml:space="preserve">TETOS E FORROS</t>
  </si>
  <si>
    <t xml:space="preserve">6.1</t>
  </si>
  <si>
    <t xml:space="preserve">Forro de gesso acabamento tipo liso</t>
  </si>
  <si>
    <t xml:space="preserve">7.1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</si>
  <si>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</si>
  <si>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7.2</t>
  </si>
  <si>
    <t xml:space="preserve">Azulejo branco 15 x 15 cm, juntas a prumo, assentado com argamassa de cimento colante, inclusive rejuntamento com cimento branco, marcas de referência Eliane, Cecrisa ou Portobello</t>
  </si>
  <si>
    <t xml:space="preserve">7.3</t>
  </si>
  <si>
    <t xml:space="preserve">Rodapé de granito cinza esp. 2cm, h=7cm, assentado com argamassa de cimento, cal hidratada CH1 e areia no traço 1:0,5:8, incl. rejuntamento com cimento branco</t>
  </si>
  <si>
    <t xml:space="preserve">7.4</t>
  </si>
  <si>
    <t xml:space="preserve">Soleira de granito esp. 2 cm e largura de 15 cm</t>
  </si>
  <si>
    <t xml:space="preserve">7.5</t>
  </si>
  <si>
    <t xml:space="preserve">Piso cimentado liso com 1.5 cm de espessura, de argamassa de cimento e areia no traço 1:3 e juntas plásticas em quadros de 1 m</t>
  </si>
  <si>
    <t xml:space="preserve">ESQUADRIAS METÁLICAS</t>
  </si>
  <si>
    <t xml:space="preserve">8.1</t>
  </si>
  <si>
    <t xml:space="preserve">Porta de abrir tipo veneziana em alumínio anodizado, linha 25, completa, incl. puxador com tranca, caixilho, alizar e contramarco</t>
  </si>
  <si>
    <t xml:space="preserve">8.2</t>
  </si>
  <si>
    <t xml:space="preserve">Portão de ferro de abrir em barra chata, inclusive chumbamento</t>
  </si>
  <si>
    <t xml:space="preserve">8.3</t>
  </si>
  <si>
    <t xml:space="preserve">Janela de correr para vidro em alumínio anodizado cor natural, linha 25, completa, incl. puxador com tranca, alizar, caixilho e contramarco, exclusive vidro</t>
  </si>
  <si>
    <t xml:space="preserve">8.4</t>
  </si>
  <si>
    <t xml:space="preserve">Grade de ferro em barra chata, inclusive chumbamento</t>
  </si>
  <si>
    <t xml:space="preserve">8.5</t>
  </si>
  <si>
    <t xml:space="preserve">Báscula para vidro em alumínio anodizado cor natural, linha 25, completa, com tranca, caixilho, alizar e contramarco, exclusive vidro</t>
  </si>
  <si>
    <t xml:space="preserve">8.6</t>
  </si>
  <si>
    <t xml:space="preserve">Fornecimento e instalação Portão de Abrir em Gradil Nylofor 3D, em painel de aço galvanizado, Dim.: 1,00 x 2,43m - Belgo ou equivalente, malha retangular 200x50mm e fio de aço Ø5,0mm, incl. poste de aço galv. 60x40mm</t>
  </si>
  <si>
    <t xml:space="preserve">8.7</t>
  </si>
  <si>
    <t xml:space="preserve">Guarda corpo de tubo de ferro galvanizado, diâm. 3" e 2", h=0.8 m inclusive pintura a óleo ou esmalte</t>
  </si>
  <si>
    <t xml:space="preserve">8.8</t>
  </si>
  <si>
    <t xml:space="preserve">Porta de enrolar, em perfil meia cana fechado, em chapa de aço galvanizado n.º 22</t>
  </si>
  <si>
    <t xml:space="preserve">ESQUADRIAS DE MADEIRA</t>
  </si>
  <si>
    <t xml:space="preserve">9.1</t>
  </si>
  <si>
    <t xml:space="preserve">Marco de madeira de lei de 1ª (Peroba, Ipê, Angelim Pedra ou equivalente) com 15x3 cm de batente, nas dimensões de 0.60 x 2.10 m</t>
  </si>
  <si>
    <t xml:space="preserve">9.2</t>
  </si>
  <si>
    <t xml:space="preserve">Marco de madeira de lei de 1ª (Peroba, Ipê, Angelim Pedra ou equivalente) com 15x3 cm de batente, nas dimensões de 0.80 x 2.10 m</t>
  </si>
  <si>
    <t xml:space="preserve">9.3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</si>
  <si>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</si>
  <si>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9.4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</si>
  <si>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</si>
  <si>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INSTALAÇÕES HIDROSSANITÁRIAS</t>
  </si>
  <si>
    <t xml:space="preserve">10.1</t>
  </si>
  <si>
    <t xml:space="preserve">Adaptador de PVC soldável com flanges livres para caixa d'água, diâmetro 40mm x 1 1/4"</t>
  </si>
  <si>
    <t xml:space="preserve">10.2</t>
  </si>
  <si>
    <t xml:space="preserve">Adaptador de PVC soldável com flanges livres para caixa d'água, diâmetro 50mm x 1 1/2"</t>
  </si>
  <si>
    <t xml:space="preserve">10.3</t>
  </si>
  <si>
    <t xml:space="preserve">Registro de gaveta bruto diam. 15mm (1/2")</t>
  </si>
  <si>
    <t xml:space="preserve">10.4</t>
  </si>
  <si>
    <t xml:space="preserve">Registro de gaveta bruto diam. 20mm (3/4")</t>
  </si>
  <si>
    <t xml:space="preserve">10.5</t>
  </si>
  <si>
    <t xml:space="preserve">Registro de gaveta bruto diam. 32mm (11/4")</t>
  </si>
  <si>
    <t xml:space="preserve">10.6</t>
  </si>
  <si>
    <t xml:space="preserve">Registro de pressão com canopla cromada diam. 20mm (3/4"), marcas de referência Fabrimar, Deca ou Docol</t>
  </si>
  <si>
    <t xml:space="preserve">10.7</t>
  </si>
  <si>
    <t xml:space="preserve">Tubo de PVC rígido soldável marrom, DN 25mm (3/4"), inclusive conexões</t>
  </si>
  <si>
    <t xml:space="preserve">10.8</t>
  </si>
  <si>
    <t xml:space="preserve">Tubo de PVC rígido soldável marrom, DN 32mm (1"), inclusive conexões</t>
  </si>
  <si>
    <t xml:space="preserve">10.9</t>
  </si>
  <si>
    <t xml:space="preserve">Tubo de PVC rígido soldável marrom, DN 40mm (1.1/4"), inclusive conexões</t>
  </si>
  <si>
    <t xml:space="preserve">10.10</t>
  </si>
  <si>
    <t xml:space="preserve">Válvula de Descarga com acabamento anti-vandalismo, marcas de referência Fabrimar, Deca ou Docol</t>
  </si>
  <si>
    <t xml:space="preserve">10.11</t>
  </si>
  <si>
    <t xml:space="preserve">Tubo de PVC rígido soldável branco, para esgoto, série normal, diâmetro 50mm (2"), inclusive conexões</t>
  </si>
  <si>
    <t xml:space="preserve">10.12</t>
  </si>
  <si>
    <t xml:space="preserve">Tubo de PVC rígido soldável branco, para esgoto, série normal, diâmetro 100mm (4"), inclusive conexões</t>
  </si>
  <si>
    <t xml:space="preserve">10.13</t>
  </si>
  <si>
    <t xml:space="preserve">Ralo sifonado em PVC 100x100mm, com grelha PVC</t>
  </si>
  <si>
    <t xml:space="preserve">10.14</t>
  </si>
  <si>
    <t xml:space="preserve">Tampa para ralo, em aço inox, de 100x100mm</t>
  </si>
  <si>
    <t xml:space="preserve">10.15</t>
  </si>
  <si>
    <t xml:space="preserve">Fossa séptica de anéis pré-moldados de concreto, diâmetro 1.20 m, altura útil de 1.70m, completa, incluindo tampa c/visita de 60cm, concreto p/fundo esp.10 cm, e tubo para ligação ao filtro</t>
  </si>
  <si>
    <t xml:space="preserve">10.16</t>
  </si>
  <si>
    <t xml:space="preserve">Filtro anaeróbio de anéis pré-moldados de concreto, diâmetro de 1.20m, altura útil de 1.80m, completo, incl. tampa c/visita de 60 cm, concreto p/fundo esp.10cm e tubulação de saída de esgoto</t>
  </si>
  <si>
    <t xml:space="preserve">10.17</t>
  </si>
  <si>
    <t xml:space="preserve">Fornecimento e espalhamento de brita 1 ou 2</t>
  </si>
  <si>
    <t xml:space="preserve">10.18</t>
  </si>
  <si>
    <t xml:space="preserve">Alvenaria de vedação de blocos cerâmicos maciços de 5x10x20cm (espessura 10cm) e argamassa de assentamento com preparo em betoneira para construção de sumidouro</t>
  </si>
  <si>
    <t xml:space="preserve">11.1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</si>
  <si>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</si>
  <si>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11.2</t>
  </si>
  <si>
    <t xml:space="preserve">Bacia sifonada de louça branca com caixa acoplada, inclusive acessórios</t>
  </si>
  <si>
    <t xml:space="preserve">11.3</t>
  </si>
  <si>
    <t xml:space="preserve">Bacia convencional em louça branca ref. Linha Ravena P9 Deca ou equiv., inclusive tubo de ligação, acessórios de fixação e assento plástico</t>
  </si>
  <si>
    <t xml:space="preserve">11.4</t>
  </si>
  <si>
    <t xml:space="preserve">Vaso sanitário padrão popular completo com acessórios para ligação, marcas de referência Deca, Celite ou Ideal Standard, inclusive assento plástico</t>
  </si>
  <si>
    <t xml:space="preserve">11.5</t>
  </si>
  <si>
    <t xml:space="preserve">Torneira pressão cromada diâm. 1/2" para lavatório, marcas de referência Fabrimar, Deca ou Docol</t>
  </si>
  <si>
    <t xml:space="preserve">11.6</t>
  </si>
  <si>
    <t xml:space="preserve">Torneira pressão cromada, diam. 1/2" para tanque, marcas de referência Fabrimar, Deca ou Docol</t>
  </si>
  <si>
    <t xml:space="preserve">11.7</t>
  </si>
  <si>
    <t xml:space="preserve">Torneira pressão cromada diam. 1/2" para pia, marcas de referência Fabrimar, Deca ou Docol</t>
  </si>
  <si>
    <t xml:space="preserve">11.8</t>
  </si>
  <si>
    <t xml:space="preserve">Torneira para jardim de 3/4" marcas de referência Fabrimar, Deca ou Docol</t>
  </si>
  <si>
    <t xml:space="preserve">11.9</t>
  </si>
  <si>
    <t xml:space="preserve">Chuveiro elétrico tipo ducha Lorenzet ou Corona</t>
  </si>
  <si>
    <t xml:space="preserve">11.10</t>
  </si>
  <si>
    <t xml:space="preserve">Caixa de descarga plástica de sobrepor 6/9 litros, ref. ASTRA, AKROS ou equivalente</t>
  </si>
  <si>
    <t xml:space="preserve">11.11</t>
  </si>
  <si>
    <t xml:space="preserve">Cuba p/ panelões de aço inox 80x60x40 cm, marcas de referência Fisher, Metalpress ou Mekal, inclusive válvula metal 1 1/4" e sifão cromado 1 x 1 1/2", excl. torneira</t>
  </si>
  <si>
    <t xml:space="preserve">11.12</t>
  </si>
  <si>
    <t xml:space="preserve">Cuba louça de embutir redonda, 30cm, L-41, completa, marcas de referência Deca, Celite ou Ideal Standard, incl. válvula e sifão, exclusive torneira</t>
  </si>
  <si>
    <t xml:space="preserve">11.13</t>
  </si>
  <si>
    <t xml:space="preserve">Barra de apoio reta em aço inox 304 p/ portadores de necessidades especiais (NBR 9050), largura 60 cm</t>
  </si>
  <si>
    <t xml:space="preserve">11.14</t>
  </si>
  <si>
    <t xml:space="preserve">Barra de apoio reta em aço inox 304 p/ portadores de necessidades especiais (NBR 9050), largura 80 cm</t>
  </si>
  <si>
    <t xml:space="preserve">11.15</t>
  </si>
  <si>
    <t xml:space="preserve">Ducha manual Acqua jet , linha Aquarius, com registro ref.C 2195, marcas de referência Fabrimar, Deca ou Docol</t>
  </si>
  <si>
    <t xml:space="preserve">11.16</t>
  </si>
  <si>
    <t xml:space="preserve">Lavatório de louça branca com coluna, marcas de referência Deca, Celite ou Ideal Standard, inclusive sifão, válvula e engates cromados, exclusive torneira.</t>
  </si>
  <si>
    <t xml:space="preserve">11.17</t>
  </si>
  <si>
    <t xml:space="preserve">Reservatório de polietileno de 1000l, inclusive peça de madeira 6x16cm para apoio, exclusive flanges e torneira de bóia</t>
  </si>
  <si>
    <t xml:space="preserve">11.18</t>
  </si>
  <si>
    <t xml:space="preserve">Sifão em PVC para pia de cozinha ou lavatório 1x11/2"</t>
  </si>
  <si>
    <t xml:space="preserve">11.19</t>
  </si>
  <si>
    <t xml:space="preserve">Engate flexível de PVC para lavatório</t>
  </si>
  <si>
    <t xml:space="preserve">11.20</t>
  </si>
  <si>
    <t xml:space="preserve">Papeleira de parede em metal cromado sem tampa, incluso fixação</t>
  </si>
  <si>
    <t xml:space="preserve">11.21</t>
  </si>
  <si>
    <t xml:space="preserve">Dispenser para papel toalha interfolhada, incluso fixação</t>
  </si>
  <si>
    <t xml:space="preserve">11.22</t>
  </si>
  <si>
    <t xml:space="preserve">Saboneteira plástica tipo dispense para sabonete líquido com reservatório 800 a 1500 ml, incluso fixação</t>
  </si>
  <si>
    <t xml:space="preserve">CAIXAS E BANCADAS</t>
  </si>
  <si>
    <t xml:space="preserve">12.1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</si>
  <si>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</si>
  <si>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12.2</t>
  </si>
  <si>
    <t xml:space="preserve">Bancada de granito com espessura de 2 cm</t>
  </si>
  <si>
    <t xml:space="preserve">VIDROS E ESPELHOS</t>
  </si>
  <si>
    <t xml:space="preserve">13.1</t>
  </si>
  <si>
    <t xml:space="preserve">Espelho para banheiros espessura 4 mm, incluindo chapa compensada 10 mm, moldura de alumínio em perfil L 3/4", fixado com parafusos cromados</t>
  </si>
  <si>
    <t xml:space="preserve">13.2</t>
  </si>
  <si>
    <t xml:space="preserve">Vidro plano transparente liso, com 4 mm de espessura</t>
  </si>
  <si>
    <t xml:space="preserve">QUADRA DE ESPORTES</t>
  </si>
  <si>
    <t xml:space="preserve">14.1</t>
  </si>
  <si>
    <t xml:space="preserve">Aplicação de tinta epóxi de alta espessura semibrilhante sobre piso de concreto a três demãos, inclusive selador epóxi a uma demão - Ref. Intergard 2005 e 2001 - Internacional ou equivalente</t>
  </si>
  <si>
    <t xml:space="preserve">14.2</t>
  </si>
  <si>
    <t xml:space="preserve">Piso quadra poliesp. fck=25MPa, esp.=10 cm, armado c/ tela Q138, concret camada única bombeável c/ brita n. 1, acab. sup. c/ rotoalisador, juntas c/ corte serra diamant. preench. c/ mastique, base 5cm solo brita 30% e resina endur</t>
  </si>
  <si>
    <t xml:space="preserve">14.3</t>
  </si>
  <si>
    <t xml:space="preserve">Pintura à base de epoxi, marcas de referência Suvinil, Coral ou Novacor, em faixas com largura de 5cm, para demarcação de quadras de esportes</t>
  </si>
  <si>
    <t xml:space="preserve">14.4</t>
  </si>
  <si>
    <t xml:space="preserve">Pintura a base de epoxi, marcas de referência Suvinil, Coral ou Novacor, em faixas largura de 8cm para demarcação de quadra de esportes</t>
  </si>
  <si>
    <t xml:space="preserve">14.5</t>
  </si>
  <si>
    <t xml:space="preserve">Recuperação de piso de quadra com demolição parcial do concreto e aplicação de granilite, inclusive regularização</t>
  </si>
  <si>
    <t xml:space="preserve">14.6</t>
  </si>
  <si>
    <t xml:space="preserve">Rede de proteção em nylon malha 10x10 cm para proteção de quadra de esportes</t>
  </si>
  <si>
    <t xml:space="preserve">14.7</t>
  </si>
  <si>
    <t xml:space="preserve">Alambrado c/ tela losangular de arame fio 12 malha 2" revest. em PVC com tubo de ferro galvanizado vertical de 2 1/2" e horizontal de 1" incl. portão, pintados com esmalte sobre fundo anticorrosivo</t>
  </si>
  <si>
    <t xml:space="preserve">14.8</t>
  </si>
  <si>
    <t xml:space="preserve">Blocos pré-moldados de concreto intertravados tipo pavi-s ou equivalente, esp. de 8 cm e resistência a compressão mínima de 35MPa, assentados sobre colchão de areia 10cm e rejuntamento com pó de pedra</t>
  </si>
  <si>
    <t xml:space="preserve">14.9</t>
  </si>
  <si>
    <t xml:space="preserve">Alambrado com tela losangular de arame fio 12, malha 2" revestido em PVC com tubo de ferro galvanizado vertical de 21/2" e horizontal de 1", inclusive portão, pintados com esmalte sobre fundo anti corrosivo</t>
  </si>
  <si>
    <t xml:space="preserve">14.10</t>
  </si>
  <si>
    <t xml:space="preserve">Cobertura em telha ondulada de alumínio, esp. 0.5mm, inclusive acessórios de fixação</t>
  </si>
  <si>
    <t xml:space="preserve">14.11</t>
  </si>
  <si>
    <t xml:space="preserve">Tubo PVC rígido para esgoto no diâmetro de 100mm incluindo escavação e aterro com areia</t>
  </si>
  <si>
    <t xml:space="preserve">14.12</t>
  </si>
  <si>
    <t xml:space="preserve">Tubo Aco Galv 48,30 X 3,35mm (1.1/2") Din 2440 - Medio</t>
  </si>
  <si>
    <t xml:space="preserve">14.13</t>
  </si>
  <si>
    <t xml:space="preserve">Trave para futebol de salão de tubo de ferro galvanizado 3", com recuo, removível, dimensões oficiais 3x2m</t>
  </si>
  <si>
    <t xml:space="preserve">14.14</t>
  </si>
  <si>
    <t xml:space="preserve">Rede para futebol de salão</t>
  </si>
  <si>
    <t xml:space="preserve">14.15</t>
  </si>
  <si>
    <t xml:space="preserve">Conjunto de poste de voleibol de tubo de ferro galvanizado 3"e parte móvel de 21/2", inclusive carretilha, furo com tubo de ferro galvanizado de 31/2"e tampão de furo</t>
  </si>
  <si>
    <t xml:space="preserve">14.16</t>
  </si>
  <si>
    <t xml:space="preserve">Preparo, regularização e compactação do terreno (compactador manual) para execução de piso de quadra</t>
  </si>
  <si>
    <t xml:space="preserve">14.17</t>
  </si>
  <si>
    <t xml:space="preserve">Cerca H=2.30cm, c/tela losang. arame fio 12 malha 2" revest. em PVC com mourão curvo de concreto H=3,20m, secção T, fixado emsolo, a cada 3m, c/3 fios de arame farpado na parte curva, incl 3 fios tensores, chumbadores e sapata de 40x40x50cm</t>
  </si>
  <si>
    <t xml:space="preserve">14.18</t>
  </si>
  <si>
    <t xml:space="preserve">Fornecimento e espalhamento de areia média lavada</t>
  </si>
  <si>
    <t xml:space="preserve">14.19</t>
  </si>
  <si>
    <t xml:space="preserve">Fornecimento e espalhamento de pó de pedra</t>
  </si>
  <si>
    <t xml:space="preserve">14.20</t>
  </si>
  <si>
    <t xml:space="preserve">Regularização de base p/ revestimento cerâmico, com argamassa de cimento e areia no traço 1:5, espessura 3cm</t>
  </si>
  <si>
    <t xml:space="preserve">14.21</t>
  </si>
  <si>
    <t xml:space="preserve">Lastro de concreto não estrutural, espessura de 6 cm</t>
  </si>
  <si>
    <t xml:space="preserve">14.22</t>
  </si>
  <si>
    <t xml:space="preserve">Calha em chapa de aço galvanizado número 24, desenvolvimento de 50 cm, incluso transporte vertical</t>
  </si>
  <si>
    <t xml:space="preserve">14.23</t>
  </si>
  <si>
    <t xml:space="preserve">Instalação de alambrado com tela losangular de arame fio 12, malha 2" revestido em PVC</t>
  </si>
  <si>
    <t xml:space="preserve">14.24</t>
  </si>
  <si>
    <t xml:space="preserve">Piso quadra poliesp. fck=25MPa, esp.= 05 cm, concret camada única bombeável c/ brita n. 1, acab. sup. c/ rotoalisador, juntas c/ corte serra diamant. preench. c/ mastique e resina endur</t>
  </si>
  <si>
    <t xml:space="preserve">14.25</t>
  </si>
  <si>
    <t xml:space="preserve">Cordão de solda elétrica - eletrodo 7018/6018 - 4mm</t>
  </si>
  <si>
    <t xml:space="preserve">cm</t>
  </si>
  <si>
    <t xml:space="preserve">14.26</t>
  </si>
  <si>
    <t xml:space="preserve">Portão em tubo de ferro galvanizado de 2", de abrir, malha 2" revestida em PVC n.º 12, inclusive dobradiças e trancas</t>
  </si>
  <si>
    <t xml:space="preserve">14.27</t>
  </si>
  <si>
    <t xml:space="preserve">Alambrado c/ tela losangular de arame fio 12 malha 2" revest. em PVC, incluindo pintura com esmalte sobre fundo anticorrosivo dos tubos verticais e horizontais existentes      
</t>
  </si>
  <si>
    <t xml:space="preserve">INSTALAÇÕES ELÉTRICAS</t>
  </si>
  <si>
    <t xml:space="preserve">15.1</t>
  </si>
  <si>
    <t xml:space="preserve">Quadro de distribuição de energia em PVC, de embutir, com 12 divisões modulares com barramento</t>
  </si>
  <si>
    <t xml:space="preserve">15.2</t>
  </si>
  <si>
    <t xml:space="preserve">Quadro de distribuição de energia, de embutir, com 18 divisões modulares, com barramento</t>
  </si>
  <si>
    <t xml:space="preserve">15.3</t>
  </si>
  <si>
    <t xml:space="preserve">Mini-Disjuntor monopolar 20A, curva C, 5kA, 127/220Vca, referência Siemens, GE, Schneider ou equivalente</t>
  </si>
  <si>
    <t xml:space="preserve">15.4</t>
  </si>
  <si>
    <t xml:space="preserve">Mini-Disjuntor bipolar 20A, curva C, 5kA, 127/220Vca, referência Siemens, GE, Schneider ou equivalente</t>
  </si>
  <si>
    <t xml:space="preserve">15.5</t>
  </si>
  <si>
    <t xml:space="preserve">Mini-Disjuntor bipolar 16A, curva C, 5kA, 127/220Vca, referência Siemens, GE, Schneider ou equivalente</t>
  </si>
  <si>
    <t xml:space="preserve">15.6</t>
  </si>
  <si>
    <t xml:space="preserve">Mini-Disjuntor tripolar 16A, curva C, 5kA, 127/220Vca, referência Siemens, GE, Schneider ou equivalente</t>
  </si>
  <si>
    <t xml:space="preserve">15.7</t>
  </si>
  <si>
    <t xml:space="preserve">Cabo de cobre termoplástico (PVC) flexível isolado 450/750V, antichama BWF livre de chumbo, 70ºC - 2,5mm2</t>
  </si>
  <si>
    <t xml:space="preserve">15.8</t>
  </si>
  <si>
    <t xml:space="preserve">Cabo de cobre termoplástico (PVC) flexível isolado 450/750V, antichama BWF livre de chumbo, 70ºC ? 6,0mm2</t>
  </si>
  <si>
    <t xml:space="preserve">15.9</t>
  </si>
  <si>
    <t xml:space="preserve">Cabo de cobre termoplástico (PVC) flexível isolado 450/750V, antichama BWF livre de chumbo, 70ºC ? 4,0mm2</t>
  </si>
  <si>
    <t xml:space="preserve">15.10</t>
  </si>
  <si>
    <t xml:space="preserve">Eletroduto flexível corrugado diâmetro 3/4", Amarelo ? Tigreflex ou equivalente</t>
  </si>
  <si>
    <t xml:space="preserve">15.11</t>
  </si>
  <si>
    <t xml:space="preserve">Eletroduto de PVC rígido roscável, diâmetro 3/4", inclusive conexões</t>
  </si>
  <si>
    <t xml:space="preserve">15.12</t>
  </si>
  <si>
    <t xml:space="preserve">Eletroduto de PVC rígido roscável, diâmetro 1", inclusive conexões</t>
  </si>
  <si>
    <t xml:space="preserve">15.13</t>
  </si>
  <si>
    <t xml:space="preserve">Eletroduto de PVC rígido roscável, diâmetro 1.1/4", inclusive conexões</t>
  </si>
  <si>
    <t xml:space="preserve">15.14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</si>
  <si>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</si>
  <si>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15.15</t>
  </si>
  <si>
    <t xml:space="preserve">Interruptor de uma tecla simples 10A/250V e uma tomada 3 polos 10A/250V, padrão brasileiro, NBR 14136, linha branca, com placa 4x2"</t>
  </si>
  <si>
    <t xml:space="preserve">15.16</t>
  </si>
  <si>
    <t xml:space="preserve">Interruptor de uma tecla simples 10A/250V, com placa 4x2"</t>
  </si>
  <si>
    <t xml:space="preserve">15.17</t>
  </si>
  <si>
    <t xml:space="preserve">Tomada padrão brasileiro linha branca, NBR 14136 2 polos + terra 20A/250V, com placa 4x2"</t>
  </si>
  <si>
    <t xml:space="preserve">15.18</t>
  </si>
  <si>
    <t xml:space="preserve">Tomada padrão brasileiro linha branca, NBR 14136 2 polos + terra 10A/250V, com placa 4x2"</t>
  </si>
  <si>
    <t xml:space="preserve">15.19</t>
  </si>
  <si>
    <t xml:space="preserve">Disjuntor bipolar tipo nema, corrente nominal de 10 até 50a - fornecimento e instalação</t>
  </si>
  <si>
    <t xml:space="preserve">15.20</t>
  </si>
  <si>
    <t xml:space="preserve">Refletor Slim LED 200W de potência, branco Frio, 6500k, Autovolt, marca G-light ou similar</t>
  </si>
  <si>
    <t xml:space="preserve">un</t>
  </si>
  <si>
    <t xml:space="preserve">PINTURA </t>
  </si>
  <si>
    <t xml:space="preserve">16.1</t>
  </si>
  <si>
    <t xml:space="preserve">SOBRE MADEIRA</t>
  </si>
  <si>
    <t xml:space="preserve">16.1.1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</si>
  <si>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</si>
  <si>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16.1.2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</si>
  <si>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</si>
  <si>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16.2</t>
  </si>
  <si>
    <t xml:space="preserve">SOBRE METAL</t>
  </si>
  <si>
    <t xml:space="preserve">16.2.1</t>
  </si>
  <si>
    <t xml:space="preserve">Pintura sobre metal, aplicação manual, com duas demãos de tinta esmalte sintético, referência Suvinil, Coral ou Metalatex, inclusive uma demão de fundo anticorrosivo</t>
  </si>
  <si>
    <t xml:space="preserve">16.2.2</t>
  </si>
  <si>
    <t xml:space="preserve">Locação de andaime metálico para trabalho em fachada de edifíco (aluguel de 1 m² por 1 mês) inclusive frete, montagem e desmontagem</t>
  </si>
  <si>
    <t xml:space="preserve">16.3</t>
  </si>
  <si>
    <t xml:space="preserve">SOBRE PAREDES E FORROS</t>
  </si>
  <si>
    <t xml:space="preserve">16.3.1</t>
  </si>
  <si>
    <t xml:space="preserve">Emassamento de paredes e forros, com duas demãos de massa corrida, referência Suvinil, Coral, Metalatex ou equivalente, inclusive uma demão de liquido selador PVA, referência Suvinil, Coral ou Metalatex ou equivalente</t>
  </si>
  <si>
    <t xml:space="preserve">16.3.2</t>
  </si>
  <si>
    <t xml:space="preserve">Pintura em paredes e forros, aplicação manual, com três demãos de tinta látex premium, referência Suvinil, Coral e Metalatex, inclusive uma demão de liquido selador PVA, referência Suvinil, Coral ou Metalatex ou equivalente</t>
  </si>
  <si>
    <t xml:space="preserve">16.3.3</t>
  </si>
  <si>
    <t xml:space="preserve">Pintura sobre paredes e forros, aplicação manual, com duas demãos de tinta látex acrílico premium, acabamento fosco, referência Suvinil, Coral e Metalatex, inclusive uma demão de liquido selador acrílico, referência Suvinil, Coral ou Metalatex</t>
  </si>
  <si>
    <t xml:space="preserve">COBERTURA</t>
  </si>
  <si>
    <t xml:space="preserve">17.1</t>
  </si>
  <si>
    <t xml:space="preserve">Impermeabilização, empregando argamassa de cimento e areia sem peneirar no traço 1:3 com aditivo impermeabilizado tipo sika 1 ou equivalente, espessura de 2 cm</t>
  </si>
  <si>
    <t xml:space="preserve">17.2</t>
  </si>
  <si>
    <t xml:space="preserve">Calha em chapa galvanizada com largura de 40 cm</t>
  </si>
  <si>
    <t xml:space="preserve">17.3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</si>
  <si>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</si>
  <si>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17.4</t>
  </si>
  <si>
    <t xml:space="preserve">Rufo de chapa metálica nº 26 com largura de 30 cm</t>
  </si>
  <si>
    <t xml:space="preserve">17.5</t>
  </si>
  <si>
    <t xml:space="preserve">Impermeabilização de estrutura com Sika Top 107 ou equivalente</t>
  </si>
  <si>
    <t xml:space="preserve">17.6</t>
  </si>
  <si>
    <t xml:space="preserve">Telha em aço galvalume trapezoidal 40, e=0.43mm, inclusive acessório de fixação Ref. Santo André, Eternit, Metform ou equivalente.</t>
  </si>
  <si>
    <t xml:space="preserve">RECUPERAÇÃO DE LAJE</t>
  </si>
  <si>
    <t xml:space="preserve">18.1</t>
  </si>
  <si>
    <t xml:space="preserve">Remoção cuidadosa do concreto afetado, através de escarificação</t>
  </si>
  <si>
    <t xml:space="preserve">18.2</t>
  </si>
  <si>
    <t xml:space="preserve">Limpeza de aço com lixamento e escovamento com escova de aço, até a completa remoção de partículas soltas, materiais indesejáveis e corrosão</t>
  </si>
  <si>
    <t xml:space="preserve">18.3</t>
  </si>
  <si>
    <t xml:space="preserve">Recomposição de concreto danificado, com utilização de argamassa Sika Grout ou equivalente</t>
  </si>
  <si>
    <t xml:space="preserve">18.4</t>
  </si>
  <si>
    <t xml:space="preserve">Retirada de ferragem corroída</t>
  </si>
  <si>
    <t xml:space="preserve">18.5</t>
  </si>
  <si>
    <t xml:space="preserve">Aplicação de Oxiprimer ou equivalente, nas ferragens a serem recuperadas</t>
  </si>
  <si>
    <t xml:space="preserve">18.6</t>
  </si>
  <si>
    <t xml:space="preserve">18.7</t>
  </si>
  <si>
    <t xml:space="preserve">Escoramento de fôrmas de laje em madeira não aparelhada, pé-direito simples, incluso travamento, 4 utilizações</t>
  </si>
  <si>
    <t xml:space="preserve">SERVIÇOS COMPLEMENTARES</t>
  </si>
  <si>
    <t xml:space="preserve">19.1</t>
  </si>
  <si>
    <t xml:space="preserve">Limpeza geral de obras (quadras, praças e jardins)</t>
  </si>
  <si>
    <t xml:space="preserve">19.2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</si>
  <si>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</si>
  <si>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ADMINISTRAÇÃO LOCAL </t>
  </si>
  <si>
    <t xml:space="preserve">20.1</t>
  </si>
  <si>
    <t xml:space="preserve">Administração local</t>
  </si>
  <si>
    <t xml:space="preserve">TOTAIS</t>
  </si>
  <si>
    <t xml:space="preserve">VALOR TOTAL DO CONTRATO </t>
  </si>
  <si>
    <r>
      <rPr>
        <b val="true"/>
        <sz val="12"/>
        <color rgb="FF000000"/>
        <rFont val="Arial;Arial"/>
        <family val="2"/>
        <charset val="1"/>
      </rPr>
      <t xml:space="preserve"> </t>
    </r>
    <r>
      <rPr>
        <b val="true"/>
        <sz val="10"/>
        <color rgb="FF000000"/>
        <rFont val="Arial"/>
        <family val="2"/>
        <charset val="1"/>
      </rPr>
      <t xml:space="preserve">R$ 1.695.500,00</t>
    </r>
    <r>
      <rPr>
        <b val="true"/>
        <sz val="11.5"/>
        <color rgb="FF000000"/>
        <rFont val="Arial;Arial"/>
        <family val="2"/>
        <charset val="1"/>
      </rPr>
      <t xml:space="preserve"> </t>
    </r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</si>
  <si>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</si>
  <si>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</si>
  <si>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</si>
  <si>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</si>
  <si>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</si>
  <si>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</si>
  <si>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r>
      <rPr>
        <b val="true"/>
        <sz val="11"/>
        <color rgb="FF000000"/>
        <rFont val="Calibri"/>
        <family val="2"/>
        <charset val="1"/>
      </rPr>
      <t xml:space="preserve">JHONATAN DE OLIVEIRA RECKEL</t>
    </r>
    <r>
      <rPr>
        <b val="true"/>
        <sz val="12"/>
        <color rgb="FF000000"/>
        <rFont val="Calibri"/>
        <family val="2"/>
        <charset val="1"/>
      </rPr>
      <t xml:space="preserve"> </t>
    </r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</si>
  <si>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</si>
  <si>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</si>
  <si>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</si>
  <si>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</si>
  <si>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2ª MEDIÇÃO</t>
  </si>
  <si>
    <r>
      <rPr>
        <b val="true"/>
        <sz val="11"/>
        <rFont val="Arial"/>
        <family val="2"/>
        <charset val="1"/>
      </rPr>
      <t xml:space="preserve">OBRA: </t>
    </r>
    <r>
      <rPr>
        <sz val="11"/>
        <rFont val="Arial"/>
        <family val="2"/>
        <charset val="1"/>
      </rPr>
      <t xml:space="preserve"> </t>
    </r>
    <r>
      <rPr>
        <sz val="11"/>
        <color rgb="FF000000"/>
        <rFont val="Arial"/>
        <family val="2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</t>
    </r>
  </si>
  <si>
    <r>
      <rPr>
        <b val="true"/>
        <sz val="11"/>
        <rFont val="Arial"/>
        <family val="2"/>
        <charset val="1"/>
      </rPr>
      <t xml:space="preserve">LOCAL:</t>
    </r>
    <r>
      <rPr>
        <sz val="11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</si>
  <si>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 xml:space="preserve">DESCRIÇÃO</t>
  </si>
  <si>
    <t xml:space="preserve">UND</t>
  </si>
  <si>
    <t xml:space="preserve">Quadra São Jacinto: já instalado</t>
  </si>
  <si>
    <t xml:space="preserve">Quadra Nossa Senhora da Saúde : 1,00 und </t>
  </si>
  <si>
    <t xml:space="preserve">Quadra São Jacinto: 1,00 und</t>
  </si>
  <si>
    <t xml:space="preserve">Quadra Nossa Senhora da Saúde : 2,00 und</t>
  </si>
  <si>
    <t xml:space="preserve">QUADRA NOSSA SENHORA DA SAÚDE</t>
  </si>
  <si>
    <t xml:space="preserve">Retirada de 12 pontos elétricos – refletores</t>
  </si>
  <si>
    <t xml:space="preserve">QUADRA SÃO JACINTO</t>
  </si>
  <si>
    <r>
      <rPr>
        <sz val="11"/>
        <rFont val="Arial"/>
        <family val="2"/>
        <charset val="1"/>
      </rPr>
      <t xml:space="preserve">Retirada dos vidros dos banheiros: (4,90 m x 0,60 m) = 2,94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</si>
  <si>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Laje parte interna: (5,80 m x 8,20 m) = 47,56 m + ( 3,12 m x 2,550 m) = 7,96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</si>
  <si>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Laje do corredor dos vestiários: (1,05 m x 8,20 m) = 8,61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</si>
  <si>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Paredes da arquibancada: (28,10 m x 1,50 m) = 42,15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</si>
  <si>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Paredes laterais da quadra: ( 2,49 m x 2,65 m ) x 2 lados= 13,20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</si>
  <si>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Parede externa do lado das arquibancadas: (2,40 m x 2,80 m) = 6,72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</si>
  <si>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Parede externa do lado das arquibancadas: ( 1,65 m x 2,80 m)= 4,62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</si>
  <si>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Parede do banheiro: (8,15 m x 2,70 m) = 22,00 m –  4,20 m das portas (2x1,00 m  x 2,10 m) = 17,81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</si>
  <si>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Mureta externa da quadra: ( 51,55 m x 0,92 m) = 47,43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</si>
  <si>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Paredes externas dos vestiários: descontar básculas: (21,50 m x 2,82) – 5,15 m ( 0,50 m x 0,60 m) +  ( 0,50 m x 0,60 m) + ( 2,10 m x 0,60 m) + ( 1,80 m x 0,60 m) + ( 2,53 m x 0,60 m) + (1,16 m x 0,60 m) = 55,50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</si>
  <si>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Padrão de energia: 6,40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</si>
  <si>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Parede interna: (27,80m x 0,50 m x 2 lados) = 27,80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</si>
  <si>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Parede interna: (18,25m x 0,50 m x 2 lados) = 18,25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</si>
  <si>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Parede externa: (14,20m x 2,50 m) = 35,50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</si>
  <si>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Parede externa: (14,20m x 230 m) = 32,66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</si>
  <si>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Parede externa: (9,58m x 2,25 m) = 21,52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</si>
  <si>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Parede externa: (19,15m x 1,50 m) = 28,53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</si>
  <si>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Rampa = 4,80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</si>
  <si>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Pilaretes: (1,20m x 0,25 m x 24 unds) = 7,20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</si>
  <si>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Mureta padrão de energia: (0,80m x 1,28 m) – 0,20 = 0,82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</si>
  <si>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Parte superior da mureta: (27,80m x 0,20m x 2 lados) = 11,12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</si>
  <si>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Parte superior da mureta: (18,25m x 0,20m x 2 lados) = 7,30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</si>
  <si>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Muro da escola – caixa de areia: (9,40m x 2,2 m) = 18,80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</si>
  <si>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Em torno da laje dos banheiros/vestiários: (34,35m x 0,1 m) = 3,44 </t>
    </r>
    <r>
      <rPr>
        <sz val="11"/>
        <color rgb="FF000000"/>
        <rFont val="Arial"/>
        <family val="2"/>
        <charset val="1"/>
      </rPr>
      <t xml:space="preserve"> m²</t>
    </r>
  </si>
  <si>
    <t xml:space="preserve">Lixamento da cobertura, treliças e pilares: (15,30 m x 14,10 m x 1,30 m) = 280,45  m²</t>
  </si>
  <si>
    <r>
      <rPr>
        <sz val="11"/>
        <rFont val="Arial"/>
        <family val="2"/>
        <charset val="1"/>
      </rPr>
      <t xml:space="preserve">Lixamento das traves = 3,35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</si>
  <si>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Lixamento das básculas: (4,90 m x 0,60m) = 2,94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</si>
  <si>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Mureta danificada: (0,90 m x 0,180 m) = 0,16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</si>
  <si>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Mureta danificada: (0,90 m x 0,180 m x 2 lados) = 0,32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</si>
  <si>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Mureta danificada: (0,90 m x 0,15) = 0,14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</si>
  <si>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Face frontal rampa = 2,73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</si>
  <si>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Face frontal rampa = 2,07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</si>
  <si>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Lateral: (( 1,20 m x 0,50 m )= 0,60 </t>
    </r>
    <r>
      <rPr>
        <sz val="11"/>
        <color rgb="FF000000"/>
        <rFont val="Arial"/>
        <family val="2"/>
        <charset val="1"/>
      </rPr>
      <t xml:space="preserve"> m² ) + </t>
    </r>
    <r>
      <rPr>
        <sz val="11"/>
        <rFont val="Arial"/>
        <family val="2"/>
        <charset val="1"/>
      </rPr>
      <t xml:space="preserve">(( 1,20 m x 0,750 m )= 0,90 </t>
    </r>
    <r>
      <rPr>
        <sz val="11"/>
        <color rgb="FF000000"/>
        <rFont val="Arial"/>
        <family val="2"/>
        <charset val="1"/>
      </rPr>
      <t xml:space="preserve"> m² ) = 1,50 m²</t>
    </r>
  </si>
  <si>
    <r>
      <rPr>
        <sz val="11"/>
        <rFont val="Arial"/>
        <family val="2"/>
        <charset val="1"/>
      </rPr>
      <t xml:space="preserve">Reboco no lastro da laje: (34,35 m x 0,10 m) = 3,44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</si>
  <si>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Mureta danificada: (0,90 m x 0,180 m) x 2 lados = 0,32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</si>
  <si>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Mureta danificada: (0,90 m x 0,150 m) = 0,14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</si>
  <si>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Face frontal da Rampa = 2,73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</si>
  <si>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Face frontal da Rampa = 2,07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</si>
  <si>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Rampa face lateral: (1,20 m x 0,50 m)= 0,60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</si>
  <si>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Rampa face lateral: (1,20 m x 0,750 m)= 0,90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</si>
  <si>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Área da rampa esquerda: ( 1,20 m x 1,20 m )= 1,44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</si>
  <si>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Área da rampa esquerda: ( 5,30 m x 1,20 m )= 6,36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</si>
  <si>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Área do piso danificado próxima ao portal: ( 1,45 m x 0,50 m )= 0,73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</si>
  <si>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Área da rampa esquerda: ( 28,10 m x 0,710m x 4 unds )= 79,80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</si>
  <si>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Área da rampa esquerda: ( 28,10 m x 0,50m x 4 unds )= 56,24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</si>
  <si>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Área da quadra: ( 1,45 m x 0,50 m )= 0,73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</si>
  <si>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Área da quadra: ( 6,28 m x 1,905 m x 14 unds )= 79,80 </t>
    </r>
    <r>
      <rPr>
        <sz val="11"/>
        <color rgb="FF000000"/>
        <rFont val="Arial"/>
        <family val="2"/>
        <charset val="1"/>
      </rPr>
      <t xml:space="preserve"> m²</t>
    </r>
  </si>
  <si>
    <t xml:space="preserve">Treliças e Cobertura: 31,20 m x 20,60 m x 1,30 = 835,54 m² x 40%: 334,21m²</t>
  </si>
  <si>
    <r>
      <rPr>
        <sz val="11"/>
        <rFont val="Arial"/>
        <family val="2"/>
        <charset val="1"/>
      </rPr>
      <t xml:space="preserve">Traves: (2,00 + 2,00 + 3,00) m x 2π x (3 x 0,0254/2) x 2 traves = 3,35 m² x </t>
    </r>
    <r>
      <rPr>
        <sz val="11"/>
        <color rgb="FF000000"/>
        <rFont val="Arial"/>
        <family val="2"/>
        <charset val="1"/>
      </rPr>
      <t xml:space="preserve">(1/3) – 1 demão de fundo anticorrosivo: 1,12 m² x 2 = 2,24  m²</t>
    </r>
  </si>
  <si>
    <t xml:space="preserve">Corrimão: ((5,32 + 1,20 + 1,20 + (5 x 0,75)) m x 2 π  x (2 x 0,0254/2) m x 2 corrimãos = 3,66 m²  x (1/3)        – 1 demão de fundo anticorrosivo: 1,22 m² x 2 = 2,45  m²</t>
  </si>
  <si>
    <t xml:space="preserve">Tubos de alambrado: 5,34 m x 0,12 m x 20 unidades + 18,70 m x 0,12 m x 6 unidades + 1,35 m x 0,16 m x 40 unidades + 2,75 m x 0,16 m x 28 unidades = 36,44 m² x 2/3 (porcentagem executada) x (1/3)  [1 demão de fundo anticorrosivo]: 8,1 m²</t>
  </si>
  <si>
    <r>
      <rPr>
        <sz val="11"/>
        <rFont val="Arial"/>
        <family val="2"/>
        <charset val="1"/>
      </rPr>
      <t xml:space="preserve">Cobertura (treliças): 28,50 m (comprimento cobertura) x 20,89 m (largura cobertura)  x 1,30 m (coeficiente adotado caderno técnico IOPES) = 773,97 m² x (1/10 fundo apenas nos pilares) x (1/3) </t>
    </r>
    <r>
      <rPr>
        <sz val="11"/>
        <color rgb="FF000000"/>
        <rFont val="Arial"/>
        <family val="2"/>
        <charset val="1"/>
      </rPr>
      <t xml:space="preserve">[1 demão de fundo anticorrosivo]: 25,79 m²</t>
    </r>
  </si>
  <si>
    <t xml:space="preserve">Locação de andaime = 27,37 m²</t>
  </si>
  <si>
    <t xml:space="preserve">QUADRA  SÃO JACINTO</t>
  </si>
  <si>
    <t xml:space="preserve">Paredes arquibancada: ( 28,00 m x 1,50 m) = 42,00 m²</t>
  </si>
  <si>
    <t xml:space="preserve">Paredes das laterais da quadra: ( 2,65 m x 2,49 m x 2 lados) = 13,35 m²</t>
  </si>
  <si>
    <t xml:space="preserve">Parede externa do lado da arquibancada: ( 2,80 m x 2,40 m) = 6,72 m²</t>
  </si>
  <si>
    <t xml:space="preserve">Parede externa do lado da arquibancada: ( 2,80 m x 1,65 m) = 4,62 m²</t>
  </si>
  <si>
    <t xml:space="preserve">Mureta externa da quadra: ( 51,55 0m x 0,92 m) = 47,43 m²</t>
  </si>
  <si>
    <t xml:space="preserve">Paredes externas, sem a área das básculas: ( 21,55 0m x 1,82 m) – 5,25 m = 55,50m²</t>
  </si>
  <si>
    <t xml:space="preserve">Mureta externa da quadra: ( 54,62 m x 0,79 m) = 43,17 m²</t>
  </si>
  <si>
    <t xml:space="preserve">Pintura Interna: ( 27,80 m x 0,50 m x 2 lados) = 27,80 m²</t>
  </si>
  <si>
    <t xml:space="preserve">Pintura Interna: ( 18,25 m x 0,50 m x 2 lados) = 18,25 m²</t>
  </si>
  <si>
    <t xml:space="preserve">Pintura Externa: ( 2,30 m x 14,20 m ) = 35,50 m²</t>
  </si>
  <si>
    <t xml:space="preserve">Pintura Externa: ( 2,30 m x 14,20 m ) = 32,66 m²</t>
  </si>
  <si>
    <t xml:space="preserve">Pintura Externa: ( 2,25 m x 9,58 m ) = 21,54 m²</t>
  </si>
  <si>
    <t xml:space="preserve">Pintura Externa: ( 19,15 m x 1,50 m ) = 28,73 m²</t>
  </si>
  <si>
    <t xml:space="preserve">Pintura Externa = 4,80 m²</t>
  </si>
  <si>
    <t xml:space="preserve">Pintura Externa: ( 1,20 m x 0,50 m) = 0,60 m²</t>
  </si>
  <si>
    <t xml:space="preserve">Pintura Externa: ( 1,20 m x 0,75 m) = 0,90 m²</t>
  </si>
  <si>
    <t xml:space="preserve">Pintura dos pilaretes: ( 1,20 m x 0,25 m x 24 unds ) = 7,20 m²</t>
  </si>
  <si>
    <t xml:space="preserve">Mureta do padrão  de entrada: (0,80 m x 1,28 m ) - 0,20 = 0,82 m²</t>
  </si>
  <si>
    <t xml:space="preserve">Parte superior da mureta: (27,80 m x 0,20 m x 2 lados) = 11,12 m²</t>
  </si>
  <si>
    <t xml:space="preserve">Parte superior da mureta: (18,25 m x 0,20 m x 2 lados) = 7,30 m²</t>
  </si>
  <si>
    <t xml:space="preserve">QUADRA NOSSA SÃO JACINTO</t>
  </si>
  <si>
    <t xml:space="preserve">Áreas das báculas dos vestiário masculino: (1,60 m x 0,60 m  x 0,15 m) = 0,144  m³</t>
  </si>
  <si>
    <t xml:space="preserve">Áreas das báculas dos vestiário masculino: (2,53m x 0,60 m  x 0,15 m) = 0,2277 m³</t>
  </si>
  <si>
    <t xml:space="preserve">Áreas da mureta danificada da quadra: (0,90 m x 0,18 m  x 0,15 m) = 0,081 m³</t>
  </si>
  <si>
    <t xml:space="preserve">Azulejos do vestiário da quadra: (2,10 m x 0,20 m  x 0,01 m) = 0,00420  m³</t>
  </si>
  <si>
    <t xml:space="preserve">Remoção de reboco da arquibancada: (28,10 m x 1,98 m  x 0,025 m) = 1,39095 m³</t>
  </si>
  <si>
    <t xml:space="preserve">Remoção de reboco da arquibancada: (28,10 m x 1,50 m  x 0,025 m) = 1,07375m³</t>
  </si>
  <si>
    <t xml:space="preserve">Remoção de reboco da mureta atrás do gol direito: (18,45 m x 0,79 m  x 0,025 m) = 0,36439 m³</t>
  </si>
  <si>
    <t xml:space="preserve">Remoção do reboco da mureta da frente: (28,10 m x 0,79 m  x 0,025 m) = 0,57498 m³</t>
  </si>
  <si>
    <t xml:space="preserve">Remoção de reboco da mureta atrás do gol esquerdo: (10,10 m x 0,79 m  x 0,025 m) = 0,19948 m³</t>
  </si>
  <si>
    <t xml:space="preserve">Demolição do piso cimentado  = (7,80 m x 0,05 m x 1) = 0,39  m³</t>
  </si>
  <si>
    <t xml:space="preserve">Remoção do reboco  = (6,30 m x 0,02 m x 1) = 0,126  m³</t>
  </si>
  <si>
    <r>
      <rPr>
        <sz val="11"/>
        <color rgb="FF000000"/>
        <rFont val="Arial"/>
        <family val="2"/>
        <charset val="1"/>
      </rPr>
      <t xml:space="preserve">R$ 60.423,34 (valor da primeira medição sem administração local) / R$ 1.615.296,28 </t>
    </r>
    <r>
      <rPr>
        <sz val="11"/>
        <rFont val="Arial"/>
        <family val="2"/>
        <charset val="1"/>
      </rPr>
      <t xml:space="preserve">(valor da obra sem administração local) = 0,06 und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</si>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</sst>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2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d/mm/yy"/>
    <numFmt numFmtId="171" formatCode="d/m/yyyy"/>
    <numFmt numFmtId="172" formatCode="&quot;R$ &quot;#,##0.00"/>
    <numFmt numFmtId="173" formatCode="0.00%"/>
    <numFmt numFmtId="174" formatCode="[$R$-416]\ #,##0.00;[RED]\-[$R$-416]\ #,##0.00"/>
    <numFmt numFmtId="175" formatCode="#,##0.00"/>
  </numFmts>
  <fonts count="2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1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b val="true"/>
      <sz val="12"/>
      <color rgb="FF000000"/>
      <name val="Arial;Arial"/>
      <family val="2"/>
      <charset val="1"/>
    </font>
    <font>
      <b val="true"/>
      <sz val="11.5"/>
      <color rgb="FF000000"/>
      <name val="Arial;Arial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sz val="11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CCCCCC"/>
        <bgColor rgb="FFD0CECE"/>
      </patternFill>
    </fill>
    <fill>
      <patternFill patternType="solid">
        <fgColor rgb="FFFFFFFF"/>
        <bgColor rgb="FFEDEDE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0CECE"/>
      </patternFill>
    </fill>
    <fill>
      <patternFill patternType="solid">
        <fgColor rgb="FFFFFF00"/>
        <bgColor rgb="FFFFFF00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/>
      <bottom style="medium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8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3" borderId="4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3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4" fillId="3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3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0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4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15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5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5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3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7" fillId="3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4" fillId="3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4" fillId="3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5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6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3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3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6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7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8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5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0" fillId="0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0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4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0" fillId="3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6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0" fillId="6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6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6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3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3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0" fillId="3" borderId="43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5" fillId="3" borderId="37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3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5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25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5" fillId="3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3" borderId="4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5" fontId="10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3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3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3" borderId="30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3" borderId="2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9" fontId="25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3" borderId="2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5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3" borderId="2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0" fillId="3" borderId="2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0" fillId="3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5" fillId="3" borderId="2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3" borderId="2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3" borderId="2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5" fillId="3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3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3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0" fillId="3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3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3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9" fontId="10" fillId="3" borderId="43" xfId="25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25" fillId="3" borderId="4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5" fillId="3" borderId="4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5" fontId="25" fillId="3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3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5" fillId="3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5" fillId="3" borderId="36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5" fillId="3" borderId="3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3" borderId="44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5" fillId="3" borderId="39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561960</xdr:colOff>
      <xdr:row>11</xdr:row>
      <xdr:rowOff>65160</xdr:rowOff>
    </xdr:from>
    <xdr:to>
      <xdr:col>5</xdr:col>
      <xdr:colOff>388080</xdr:colOff>
      <xdr:row>11</xdr:row>
      <xdr:rowOff>845640</xdr:rowOff>
    </xdr:to>
    <xdr:pic>
      <xdr:nvPicPr>
        <xdr:cNvPr id="0" name="Figura 2" descr=""/>
        <xdr:cNvPicPr/>
      </xdr:nvPicPr>
      <xdr:blipFill>
        <a:blip r:embed="rId1"/>
        <a:stretch/>
      </xdr:blipFill>
      <xdr:spPr>
        <a:xfrm>
          <a:off x="6466320" y="65160"/>
          <a:ext cx="822960" cy="7804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91440</xdr:colOff>
      <xdr:row>1</xdr:row>
      <xdr:rowOff>12240</xdr:rowOff>
    </xdr:from>
    <xdr:to>
      <xdr:col>2</xdr:col>
      <xdr:colOff>486720</xdr:colOff>
      <xdr:row>6</xdr:row>
      <xdr:rowOff>116280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23280" y="212400"/>
          <a:ext cx="948960" cy="9954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444"/>
  <sheetViews>
    <sheetView showFormulas="false" showGridLines="true" showRowColHeaders="true" showZeros="true" rightToLeft="false" tabSelected="true" showOutlineSymbols="true" defaultGridColor="true" view="pageBreakPreview" topLeftCell="A219" colorId="64" zoomScale="100" zoomScaleNormal="100" zoomScalePageLayoutView="100" workbookViewId="0">
      <selection pane="topLeft" activeCell="O224" activeCellId="0" sqref="O224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87"/>
    <col collapsed="false" customWidth="true" hidden="false" outlineLevel="0" max="14" min="14" style="1" width="9.29"/>
    <col collapsed="false" customWidth="true" hidden="false" outlineLevel="0" max="16" min="15" style="1" width="10.57"/>
    <col collapsed="false" customWidth="true" hidden="false" outlineLevel="0" max="16382" min="16381" style="0" width="11.53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</row>
    <row r="12" customFormat="false" ht="70.25" hidden="false" customHeight="true" outlineLevel="0" collapsed="false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P12" s="5"/>
    </row>
    <row r="13" s="10" customFormat="true" ht="21.55" hidden="false" customHeight="true" outlineLevel="0" collapsed="false">
      <c r="A13" s="7" t="s">
        <v>1</v>
      </c>
      <c r="B13" s="7"/>
      <c r="C13" s="7"/>
      <c r="D13" s="7"/>
      <c r="E13" s="8" t="str">
        <f aca="false">I18</f>
        <v>MEDIÇÃO 02</v>
      </c>
      <c r="F13" s="8"/>
      <c r="G13" s="8"/>
      <c r="H13" s="8"/>
      <c r="I13" s="8"/>
      <c r="J13" s="8"/>
      <c r="K13" s="9" t="s">
        <v>2</v>
      </c>
      <c r="L13" s="9"/>
      <c r="M13" s="9"/>
      <c r="N13" s="9"/>
      <c r="P13" s="11"/>
      <c r="Q13" s="1"/>
      <c r="R13" s="1"/>
      <c r="XFA13" s="0"/>
      <c r="XFB13" s="0"/>
    </row>
    <row r="14" s="18" customFormat="true" ht="13.8" hidden="false" customHeight="true" outlineLevel="0" collapsed="false">
      <c r="A14" s="12" t="s">
        <v>3</v>
      </c>
      <c r="B14" s="12"/>
      <c r="C14" s="12"/>
      <c r="D14" s="13" t="s">
        <v>4</v>
      </c>
      <c r="E14" s="13"/>
      <c r="F14" s="14" t="s">
        <v>5</v>
      </c>
      <c r="G14" s="14"/>
      <c r="H14" s="15" t="s">
        <v>6</v>
      </c>
      <c r="I14" s="15"/>
      <c r="J14" s="15"/>
      <c r="K14" s="16" t="s">
        <v>7</v>
      </c>
      <c r="L14" s="16"/>
      <c r="M14" s="17" t="n">
        <v>45654</v>
      </c>
      <c r="N14" s="17"/>
      <c r="P14" s="19"/>
      <c r="Q14" s="1"/>
      <c r="R14" s="1"/>
      <c r="XFA14" s="0"/>
      <c r="XFB14" s="0"/>
      <c r="XFC14" s="10"/>
      <c r="XFD14" s="10"/>
    </row>
    <row r="15" s="18" customFormat="true" ht="51.45" hidden="false" customHeight="true" outlineLevel="0" collapsed="false">
      <c r="A15" s="12"/>
      <c r="B15" s="12"/>
      <c r="C15" s="12"/>
      <c r="D15" s="13"/>
      <c r="E15" s="13"/>
      <c r="F15" s="14"/>
      <c r="G15" s="14"/>
      <c r="H15" s="15"/>
      <c r="I15" s="15"/>
      <c r="J15" s="15"/>
      <c r="K15" s="20" t="s">
        <v>8</v>
      </c>
      <c r="L15" s="20"/>
      <c r="M15" s="21" t="n">
        <v>45729</v>
      </c>
      <c r="N15" s="21"/>
      <c r="P15" s="19"/>
      <c r="Q15" s="1"/>
      <c r="R15" s="1"/>
      <c r="XFA15" s="0"/>
      <c r="XFB15" s="0"/>
    </row>
    <row r="16" s="18" customFormat="true" ht="63" hidden="false" customHeight="true" outlineLevel="0" collapsed="false">
      <c r="A16" s="22" t="s">
        <v>9</v>
      </c>
      <c r="B16" s="22"/>
      <c r="C16" s="22"/>
      <c r="D16" s="23" t="s">
        <v>10</v>
      </c>
      <c r="E16" s="23"/>
      <c r="F16" s="24" t="n">
        <v>45689</v>
      </c>
      <c r="G16" s="24"/>
      <c r="H16" s="25" t="s">
        <v>11</v>
      </c>
      <c r="I16" s="26" t="n">
        <v>45729</v>
      </c>
      <c r="J16" s="26"/>
      <c r="K16" s="27" t="s">
        <v>12</v>
      </c>
      <c r="L16" s="27"/>
      <c r="M16" s="28" t="s">
        <v>13</v>
      </c>
      <c r="N16" s="28"/>
      <c r="P16" s="19"/>
      <c r="Q16" s="1"/>
      <c r="R16" s="1"/>
      <c r="XFA16" s="0"/>
      <c r="XFB16" s="0"/>
    </row>
    <row r="17" s="18" customFormat="true" ht="18.75" hidden="false" customHeight="true" outlineLevel="0" collapsed="false">
      <c r="A17" s="29" t="s">
        <v>14</v>
      </c>
      <c r="B17" s="29"/>
      <c r="C17" s="29"/>
      <c r="D17" s="29"/>
      <c r="E17" s="29"/>
      <c r="F17" s="30" t="str">
        <f aca="false">I18</f>
        <v>MEDIÇÃO 02</v>
      </c>
      <c r="G17" s="30"/>
      <c r="H17" s="30"/>
      <c r="I17" s="31" t="n">
        <f aca="false">L238</f>
        <v>97806.9297657092</v>
      </c>
      <c r="J17" s="31"/>
      <c r="K17" s="32" t="s">
        <v>15</v>
      </c>
      <c r="L17" s="33" t="n">
        <f aca="false">H238</f>
        <v>0.057686186827313</v>
      </c>
      <c r="M17" s="34" t="s">
        <v>16</v>
      </c>
      <c r="N17" s="35" t="n">
        <f aca="false">H239</f>
        <v>0.0952158203593509</v>
      </c>
      <c r="P17" s="19"/>
      <c r="Q17" s="1"/>
      <c r="R17" s="1"/>
      <c r="XFA17" s="0"/>
      <c r="XFB17" s="0"/>
    </row>
    <row r="18" s="2" customFormat="true" ht="16.5" hidden="false" customHeight="true" outlineLevel="0" collapsed="false">
      <c r="A18" s="36" t="s">
        <v>17</v>
      </c>
      <c r="B18" s="37" t="s">
        <v>18</v>
      </c>
      <c r="C18" s="37" t="s">
        <v>19</v>
      </c>
      <c r="D18" s="38" t="s">
        <v>20</v>
      </c>
      <c r="E18" s="39" t="s">
        <v>21</v>
      </c>
      <c r="F18" s="40" t="s">
        <v>22</v>
      </c>
      <c r="G18" s="40"/>
      <c r="H18" s="40"/>
      <c r="I18" s="41" t="s">
        <v>23</v>
      </c>
      <c r="J18" s="41"/>
      <c r="K18" s="41"/>
      <c r="L18" s="42" t="s">
        <v>24</v>
      </c>
      <c r="M18" s="42"/>
      <c r="N18" s="42"/>
      <c r="P18" s="43"/>
      <c r="Q18" s="1"/>
      <c r="R18" s="1"/>
      <c r="XFA18" s="0"/>
      <c r="XFB18" s="0"/>
      <c r="XFC18" s="18"/>
      <c r="XFD18" s="18"/>
    </row>
    <row r="19" s="2" customFormat="true" ht="14.25" hidden="false" customHeight="true" outlineLevel="0" collapsed="false">
      <c r="A19" s="36"/>
      <c r="B19" s="37"/>
      <c r="C19" s="37"/>
      <c r="D19" s="38"/>
      <c r="E19" s="39"/>
      <c r="F19" s="44" t="s">
        <v>20</v>
      </c>
      <c r="G19" s="38" t="s">
        <v>25</v>
      </c>
      <c r="H19" s="45" t="s">
        <v>26</v>
      </c>
      <c r="I19" s="44" t="s">
        <v>20</v>
      </c>
      <c r="J19" s="46" t="s">
        <v>25</v>
      </c>
      <c r="K19" s="45" t="s">
        <v>26</v>
      </c>
      <c r="L19" s="47" t="s">
        <v>20</v>
      </c>
      <c r="M19" s="46" t="s">
        <v>25</v>
      </c>
      <c r="N19" s="45" t="s">
        <v>26</v>
      </c>
      <c r="P19" s="43"/>
      <c r="Q19" s="1"/>
      <c r="R19" s="1"/>
      <c r="XFA19" s="0"/>
      <c r="XFB19" s="0"/>
    </row>
    <row r="20" customFormat="false" ht="13.8" hidden="false" customHeight="false" outlineLevel="0" collapsed="false">
      <c r="A20" s="48" t="n">
        <v>1</v>
      </c>
      <c r="B20" s="49" t="s">
        <v>27</v>
      </c>
      <c r="C20" s="50"/>
      <c r="D20" s="51"/>
      <c r="E20" s="51"/>
      <c r="F20" s="52"/>
      <c r="G20" s="53"/>
      <c r="H20" s="54"/>
      <c r="I20" s="55"/>
      <c r="J20" s="56" t="n">
        <f aca="false">SUM(J21:J23)</f>
        <v>4312.49177853165</v>
      </c>
      <c r="K20" s="54"/>
      <c r="L20" s="53"/>
      <c r="M20" s="56" t="n">
        <f aca="false">SUM(M21:M23)</f>
        <v>7032.38836917592</v>
      </c>
      <c r="N20" s="54"/>
      <c r="XFC20" s="2"/>
      <c r="XFD20" s="2"/>
    </row>
    <row r="21" customFormat="false" ht="13.8" hidden="false" customHeight="false" outlineLevel="0" collapsed="false">
      <c r="A21" s="57" t="s">
        <v>28</v>
      </c>
      <c r="B21" s="58" t="s">
        <v>29</v>
      </c>
      <c r="C21" s="59" t="s">
        <v>30</v>
      </c>
      <c r="D21" s="60" t="n">
        <v>40</v>
      </c>
      <c r="E21" s="61" t="n">
        <v>366.28103219327</v>
      </c>
      <c r="F21" s="62" t="n">
        <v>0</v>
      </c>
      <c r="G21" s="63" t="n">
        <f aca="false">F21*E21</f>
        <v>0</v>
      </c>
      <c r="H21" s="64" t="n">
        <f aca="false">F21/D21</f>
        <v>0</v>
      </c>
      <c r="I21" s="65"/>
      <c r="J21" s="66" t="n">
        <f aca="false">I21*E21</f>
        <v>0</v>
      </c>
      <c r="K21" s="64" t="n">
        <f aca="false">I21/D21</f>
        <v>0</v>
      </c>
      <c r="L21" s="67" t="n">
        <f aca="false">F21+I21</f>
        <v>0</v>
      </c>
      <c r="M21" s="68" t="n">
        <f aca="false">G21+J21</f>
        <v>0</v>
      </c>
      <c r="N21" s="69" t="n">
        <f aca="false">H21+K21</f>
        <v>0</v>
      </c>
    </row>
    <row r="22" customFormat="false" ht="32.3" hidden="false" customHeight="true" outlineLevel="0" collapsed="false">
      <c r="A22" s="57" t="s">
        <v>31</v>
      </c>
      <c r="B22" s="58" t="s">
        <v>32</v>
      </c>
      <c r="C22" s="59" t="s">
        <v>33</v>
      </c>
      <c r="D22" s="60" t="n">
        <v>5</v>
      </c>
      <c r="E22" s="61" t="n">
        <v>1923.59899670059</v>
      </c>
      <c r="F22" s="62" t="n">
        <v>1</v>
      </c>
      <c r="G22" s="63" t="n">
        <f aca="false">F22*E22</f>
        <v>1923.59899670059</v>
      </c>
      <c r="H22" s="64" t="n">
        <f aca="false">F22/D22</f>
        <v>0.2</v>
      </c>
      <c r="I22" s="65" t="n">
        <v>1</v>
      </c>
      <c r="J22" s="66" t="n">
        <f aca="false">I22*E22</f>
        <v>1923.59899670059</v>
      </c>
      <c r="K22" s="64" t="n">
        <f aca="false">I22/D22</f>
        <v>0.2</v>
      </c>
      <c r="L22" s="67" t="n">
        <f aca="false">F22+I22</f>
        <v>2</v>
      </c>
      <c r="M22" s="68" t="n">
        <f aca="false">G22+J22</f>
        <v>3847.19799340118</v>
      </c>
      <c r="N22" s="69" t="n">
        <f aca="false">H22+K22</f>
        <v>0.4</v>
      </c>
    </row>
    <row r="23" customFormat="false" ht="38.95" hidden="false" customHeight="true" outlineLevel="0" collapsed="false">
      <c r="A23" s="57" t="s">
        <v>34</v>
      </c>
      <c r="B23" s="58" t="s">
        <v>35</v>
      </c>
      <c r="C23" s="59" t="s">
        <v>36</v>
      </c>
      <c r="D23" s="60" t="n">
        <v>12</v>
      </c>
      <c r="E23" s="61" t="n">
        <v>796.297593943685</v>
      </c>
      <c r="F23" s="62" t="n">
        <v>1</v>
      </c>
      <c r="G23" s="63" t="n">
        <f aca="false">F23*E23</f>
        <v>796.297593943685</v>
      </c>
      <c r="H23" s="64" t="n">
        <f aca="false">F23/D23</f>
        <v>0.0833333333333333</v>
      </c>
      <c r="I23" s="65" t="n">
        <v>3</v>
      </c>
      <c r="J23" s="66" t="n">
        <f aca="false">I23*E23</f>
        <v>2388.89278183106</v>
      </c>
      <c r="K23" s="64" t="n">
        <f aca="false">I23/D23</f>
        <v>0.25</v>
      </c>
      <c r="L23" s="67" t="n">
        <f aca="false">F23+I23</f>
        <v>4</v>
      </c>
      <c r="M23" s="68" t="n">
        <f aca="false">G23+J23</f>
        <v>3185.19037577474</v>
      </c>
      <c r="N23" s="69" t="n">
        <f aca="false">H23+K23</f>
        <v>0.333333333333333</v>
      </c>
    </row>
    <row r="24" customFormat="false" ht="13.8" hidden="false" customHeight="false" outlineLevel="0" collapsed="false">
      <c r="A24" s="48" t="n">
        <v>2</v>
      </c>
      <c r="B24" s="49" t="s">
        <v>37</v>
      </c>
      <c r="C24" s="50"/>
      <c r="D24" s="51"/>
      <c r="E24" s="70"/>
      <c r="F24" s="52"/>
      <c r="G24" s="53"/>
      <c r="H24" s="54"/>
      <c r="I24" s="56"/>
      <c r="J24" s="56" t="n">
        <f aca="false">SUM(J25:J51)</f>
        <v>7077.53432883837</v>
      </c>
      <c r="K24" s="54"/>
      <c r="L24" s="53"/>
      <c r="M24" s="56" t="n">
        <f aca="false">SUM(M25:M51)</f>
        <v>20957.7582845538</v>
      </c>
      <c r="N24" s="54"/>
    </row>
    <row r="25" customFormat="false" ht="13.8" hidden="false" customHeight="false" outlineLevel="0" collapsed="false">
      <c r="A25" s="57" t="s">
        <v>38</v>
      </c>
      <c r="B25" s="58" t="s">
        <v>39</v>
      </c>
      <c r="C25" s="59" t="s">
        <v>30</v>
      </c>
      <c r="D25" s="60" t="n">
        <v>58.95</v>
      </c>
      <c r="E25" s="61" t="n">
        <v>14.4318767609641</v>
      </c>
      <c r="F25" s="62" t="n">
        <v>0</v>
      </c>
      <c r="G25" s="63" t="n">
        <f aca="false">F25*E25</f>
        <v>0</v>
      </c>
      <c r="H25" s="64" t="n">
        <f aca="false">F25/D25</f>
        <v>0</v>
      </c>
      <c r="I25" s="65"/>
      <c r="J25" s="66" t="n">
        <f aca="false">I25*E25</f>
        <v>0</v>
      </c>
      <c r="K25" s="64" t="n">
        <f aca="false">I25/D25</f>
        <v>0</v>
      </c>
      <c r="L25" s="67" t="n">
        <f aca="false">F25+I25</f>
        <v>0</v>
      </c>
      <c r="M25" s="68" t="n">
        <f aca="false">G25+J25</f>
        <v>0</v>
      </c>
      <c r="N25" s="69" t="n">
        <f aca="false">H25+K25</f>
        <v>0</v>
      </c>
    </row>
    <row r="26" customFormat="false" ht="13.8" hidden="false" customHeight="false" outlineLevel="0" collapsed="false">
      <c r="A26" s="57" t="s">
        <v>40</v>
      </c>
      <c r="B26" s="58" t="s">
        <v>41</v>
      </c>
      <c r="C26" s="59" t="s">
        <v>33</v>
      </c>
      <c r="D26" s="60" t="n">
        <v>67</v>
      </c>
      <c r="E26" s="61" t="n">
        <v>11.6343129580696</v>
      </c>
      <c r="F26" s="71" t="n">
        <v>0</v>
      </c>
      <c r="G26" s="63" t="n">
        <f aca="false">F26*E26</f>
        <v>0</v>
      </c>
      <c r="H26" s="72" t="n">
        <f aca="false">F26/D26</f>
        <v>0</v>
      </c>
      <c r="I26" s="65" t="n">
        <v>12</v>
      </c>
      <c r="J26" s="66" t="n">
        <f aca="false">I26*E26</f>
        <v>139.611755496835</v>
      </c>
      <c r="K26" s="72" t="n">
        <f aca="false">I26/D26</f>
        <v>0.17910447761194</v>
      </c>
      <c r="L26" s="73" t="n">
        <f aca="false">F26+I26</f>
        <v>12</v>
      </c>
      <c r="M26" s="68" t="n">
        <f aca="false">G26+J26</f>
        <v>139.611755496835</v>
      </c>
      <c r="N26" s="74" t="n">
        <f aca="false">H26+K26</f>
        <v>0.17910447761194</v>
      </c>
    </row>
    <row r="27" customFormat="false" ht="13.8" hidden="false" customHeight="false" outlineLevel="0" collapsed="false">
      <c r="A27" s="57" t="s">
        <v>42</v>
      </c>
      <c r="B27" s="58" t="s">
        <v>43</v>
      </c>
      <c r="C27" s="59" t="s">
        <v>33</v>
      </c>
      <c r="D27" s="60" t="n">
        <v>4</v>
      </c>
      <c r="E27" s="61" t="n">
        <v>15.7973543314246</v>
      </c>
      <c r="F27" s="62" t="n">
        <v>0</v>
      </c>
      <c r="G27" s="63" t="n">
        <f aca="false">F27*E27</f>
        <v>0</v>
      </c>
      <c r="H27" s="64" t="n">
        <f aca="false">F27/D27</f>
        <v>0</v>
      </c>
      <c r="I27" s="65"/>
      <c r="J27" s="66" t="n">
        <f aca="false">I27*E27</f>
        <v>0</v>
      </c>
      <c r="K27" s="64" t="n">
        <f aca="false">I27/D27</f>
        <v>0</v>
      </c>
      <c r="L27" s="67" t="n">
        <f aca="false">F27+I27</f>
        <v>0</v>
      </c>
      <c r="M27" s="68" t="n">
        <f aca="false">G27+J27</f>
        <v>0</v>
      </c>
      <c r="N27" s="69" t="n">
        <f aca="false">H27+K27</f>
        <v>0</v>
      </c>
    </row>
    <row r="28" customFormat="false" ht="13.8" hidden="false" customHeight="false" outlineLevel="0" collapsed="false">
      <c r="A28" s="57" t="s">
        <v>44</v>
      </c>
      <c r="B28" s="58" t="s">
        <v>45</v>
      </c>
      <c r="C28" s="59" t="s">
        <v>33</v>
      </c>
      <c r="D28" s="60" t="n">
        <v>19</v>
      </c>
      <c r="E28" s="61" t="n">
        <v>21.7255252470822</v>
      </c>
      <c r="F28" s="62" t="n">
        <v>0</v>
      </c>
      <c r="G28" s="63" t="n">
        <f aca="false">F28*E28</f>
        <v>0</v>
      </c>
      <c r="H28" s="64" t="n">
        <f aca="false">F28/D28</f>
        <v>0</v>
      </c>
      <c r="I28" s="65"/>
      <c r="J28" s="66" t="n">
        <f aca="false">I28*E28</f>
        <v>0</v>
      </c>
      <c r="K28" s="64" t="n">
        <f aca="false">I28/D28</f>
        <v>0</v>
      </c>
      <c r="L28" s="67" t="n">
        <f aca="false">F28+I28</f>
        <v>0</v>
      </c>
      <c r="M28" s="68" t="n">
        <f aca="false">G28+J28</f>
        <v>0</v>
      </c>
      <c r="N28" s="69" t="n">
        <f aca="false">H28+K28</f>
        <v>0</v>
      </c>
    </row>
    <row r="29" customFormat="false" ht="13.8" hidden="false" customHeight="false" outlineLevel="0" collapsed="false">
      <c r="A29" s="57" t="s">
        <v>46</v>
      </c>
      <c r="B29" s="58" t="s">
        <v>47</v>
      </c>
      <c r="C29" s="59" t="s">
        <v>30</v>
      </c>
      <c r="D29" s="60" t="n">
        <v>2.94</v>
      </c>
      <c r="E29" s="61" t="n">
        <v>3.75228795785068</v>
      </c>
      <c r="F29" s="62" t="n">
        <v>0</v>
      </c>
      <c r="G29" s="63" t="n">
        <f aca="false">F29*E29</f>
        <v>0</v>
      </c>
      <c r="H29" s="64" t="n">
        <f aca="false">F29/D29</f>
        <v>0</v>
      </c>
      <c r="I29" s="65" t="n">
        <v>2.94</v>
      </c>
      <c r="J29" s="66" t="n">
        <f aca="false">I29*E29</f>
        <v>11.031726596081</v>
      </c>
      <c r="K29" s="64" t="n">
        <f aca="false">I29/D29</f>
        <v>1</v>
      </c>
      <c r="L29" s="67" t="n">
        <f aca="false">F29+I29</f>
        <v>2.94</v>
      </c>
      <c r="M29" s="68" t="n">
        <f aca="false">G29+J29</f>
        <v>11.031726596081</v>
      </c>
      <c r="N29" s="69" t="n">
        <f aca="false">H29+K29</f>
        <v>1</v>
      </c>
    </row>
    <row r="30" customFormat="false" ht="13.8" hidden="false" customHeight="false" outlineLevel="0" collapsed="false">
      <c r="A30" s="57" t="s">
        <v>48</v>
      </c>
      <c r="B30" s="58" t="s">
        <v>49</v>
      </c>
      <c r="C30" s="59" t="s">
        <v>30</v>
      </c>
      <c r="D30" s="60" t="n">
        <v>127.76</v>
      </c>
      <c r="E30" s="61" t="n">
        <v>53.1648136986595</v>
      </c>
      <c r="F30" s="62" t="n">
        <v>0</v>
      </c>
      <c r="G30" s="63" t="n">
        <f aca="false">F30*E30</f>
        <v>0</v>
      </c>
      <c r="H30" s="64" t="n">
        <f aca="false">F30/D30</f>
        <v>0</v>
      </c>
      <c r="I30" s="65"/>
      <c r="J30" s="66" t="n">
        <f aca="false">I30*E30</f>
        <v>0</v>
      </c>
      <c r="K30" s="64" t="n">
        <f aca="false">I30/D30</f>
        <v>0</v>
      </c>
      <c r="L30" s="67" t="n">
        <f aca="false">F30+I30</f>
        <v>0</v>
      </c>
      <c r="M30" s="68" t="n">
        <f aca="false">G30+J30</f>
        <v>0</v>
      </c>
      <c r="N30" s="69" t="n">
        <f aca="false">H30+K30</f>
        <v>0</v>
      </c>
    </row>
    <row r="31" customFormat="false" ht="13.8" hidden="false" customHeight="false" outlineLevel="0" collapsed="false">
      <c r="A31" s="57" t="s">
        <v>50</v>
      </c>
      <c r="B31" s="58" t="s">
        <v>51</v>
      </c>
      <c r="C31" s="59" t="s">
        <v>30</v>
      </c>
      <c r="D31" s="60" t="n">
        <v>13.02</v>
      </c>
      <c r="E31" s="61" t="n">
        <v>17.0074116906131</v>
      </c>
      <c r="F31" s="62" t="n">
        <v>0</v>
      </c>
      <c r="G31" s="63" t="n">
        <f aca="false">F31*E31</f>
        <v>0</v>
      </c>
      <c r="H31" s="64" t="n">
        <f aca="false">F31/D31</f>
        <v>0</v>
      </c>
      <c r="I31" s="65"/>
      <c r="J31" s="66" t="n">
        <f aca="false">I31*E31</f>
        <v>0</v>
      </c>
      <c r="K31" s="64" t="n">
        <f aca="false">I31/D31</f>
        <v>0</v>
      </c>
      <c r="L31" s="67" t="n">
        <f aca="false">F31+I31</f>
        <v>0</v>
      </c>
      <c r="M31" s="68" t="n">
        <f aca="false">G31+J31</f>
        <v>0</v>
      </c>
      <c r="N31" s="69" t="n">
        <f aca="false">H31+K31</f>
        <v>0</v>
      </c>
    </row>
    <row r="32" customFormat="false" ht="13.8" hidden="false" customHeight="false" outlineLevel="0" collapsed="false">
      <c r="A32" s="57" t="s">
        <v>52</v>
      </c>
      <c r="B32" s="58" t="s">
        <v>53</v>
      </c>
      <c r="C32" s="59" t="s">
        <v>33</v>
      </c>
      <c r="D32" s="60" t="n">
        <v>2</v>
      </c>
      <c r="E32" s="61" t="n">
        <v>32.3274039445597</v>
      </c>
      <c r="F32" s="62" t="n">
        <v>0</v>
      </c>
      <c r="G32" s="63" t="n">
        <f aca="false">F32*E32</f>
        <v>0</v>
      </c>
      <c r="H32" s="64" t="n">
        <f aca="false">F32/D32</f>
        <v>0</v>
      </c>
      <c r="I32" s="65"/>
      <c r="J32" s="66" t="n">
        <f aca="false">I32*E32</f>
        <v>0</v>
      </c>
      <c r="K32" s="64" t="n">
        <f aca="false">I32/D32</f>
        <v>0</v>
      </c>
      <c r="L32" s="67" t="n">
        <f aca="false">F32+I32</f>
        <v>0</v>
      </c>
      <c r="M32" s="68" t="n">
        <f aca="false">G32+J32</f>
        <v>0</v>
      </c>
      <c r="N32" s="69" t="n">
        <f aca="false">H32+K32</f>
        <v>0</v>
      </c>
    </row>
    <row r="33" customFormat="false" ht="24" hidden="false" customHeight="true" outlineLevel="0" collapsed="false">
      <c r="A33" s="57" t="s">
        <v>54</v>
      </c>
      <c r="B33" s="58" t="s">
        <v>55</v>
      </c>
      <c r="C33" s="59" t="s">
        <v>30</v>
      </c>
      <c r="D33" s="60" t="n">
        <v>946.29</v>
      </c>
      <c r="E33" s="61" t="n">
        <v>4.00762116208312</v>
      </c>
      <c r="F33" s="62" t="n">
        <v>0</v>
      </c>
      <c r="G33" s="63" t="n">
        <f aca="false">F33*E33</f>
        <v>0</v>
      </c>
      <c r="H33" s="64" t="n">
        <f aca="false">F33/D33</f>
        <v>0</v>
      </c>
      <c r="I33" s="65" t="n">
        <v>475.22</v>
      </c>
      <c r="J33" s="66" t="n">
        <f aca="false">I33*E33</f>
        <v>1904.50172864514</v>
      </c>
      <c r="K33" s="64" t="n">
        <f aca="false">I33/D33</f>
        <v>0.502192773885384</v>
      </c>
      <c r="L33" s="67" t="n">
        <f aca="false">F33+I33</f>
        <v>475.22</v>
      </c>
      <c r="M33" s="68" t="n">
        <f aca="false">G33+J33</f>
        <v>1904.50172864514</v>
      </c>
      <c r="N33" s="69" t="n">
        <f aca="false">H33+K33</f>
        <v>0.502192773885384</v>
      </c>
    </row>
    <row r="34" customFormat="false" ht="13.8" hidden="false" customHeight="false" outlineLevel="0" collapsed="false">
      <c r="A34" s="57" t="s">
        <v>56</v>
      </c>
      <c r="B34" s="58" t="s">
        <v>57</v>
      </c>
      <c r="C34" s="59" t="s">
        <v>30</v>
      </c>
      <c r="D34" s="60" t="n">
        <v>550.74</v>
      </c>
      <c r="E34" s="61" t="n">
        <v>10.6351830284643</v>
      </c>
      <c r="F34" s="62" t="n">
        <v>148.92</v>
      </c>
      <c r="G34" s="63" t="n">
        <f aca="false">F34*E34</f>
        <v>1583.7914565989</v>
      </c>
      <c r="H34" s="64" t="n">
        <f aca="false">F34/D34</f>
        <v>0.270399825689073</v>
      </c>
      <c r="I34" s="65" t="n">
        <v>22.24</v>
      </c>
      <c r="J34" s="66" t="n">
        <f aca="false">I34*E34</f>
        <v>236.526470553046</v>
      </c>
      <c r="K34" s="64" t="n">
        <f aca="false">I34/D34</f>
        <v>0.0403820314485964</v>
      </c>
      <c r="L34" s="67" t="n">
        <f aca="false">F34+I34</f>
        <v>171.16</v>
      </c>
      <c r="M34" s="68" t="n">
        <f aca="false">G34+J34</f>
        <v>1820.31792715195</v>
      </c>
      <c r="N34" s="69" t="n">
        <f aca="false">H34+K34</f>
        <v>0.310781857137669</v>
      </c>
    </row>
    <row r="35" customFormat="false" ht="13.8" hidden="false" customHeight="false" outlineLevel="0" collapsed="false">
      <c r="A35" s="57" t="s">
        <v>58</v>
      </c>
      <c r="B35" s="58" t="s">
        <v>59</v>
      </c>
      <c r="C35" s="59" t="s">
        <v>33</v>
      </c>
      <c r="D35" s="60" t="n">
        <v>13</v>
      </c>
      <c r="E35" s="61" t="n">
        <v>21.9919598949769</v>
      </c>
      <c r="F35" s="62" t="n">
        <v>0</v>
      </c>
      <c r="G35" s="63" t="n">
        <f aca="false">F35*E35</f>
        <v>0</v>
      </c>
      <c r="H35" s="64" t="n">
        <f aca="false">F35/D35</f>
        <v>0</v>
      </c>
      <c r="I35" s="65"/>
      <c r="J35" s="66" t="n">
        <f aca="false">I35*E35</f>
        <v>0</v>
      </c>
      <c r="K35" s="64" t="n">
        <f aca="false">I35/D35</f>
        <v>0</v>
      </c>
      <c r="L35" s="67" t="n">
        <f aca="false">F35+I35</f>
        <v>0</v>
      </c>
      <c r="M35" s="68" t="n">
        <f aca="false">G35+J35</f>
        <v>0</v>
      </c>
      <c r="N35" s="69" t="n">
        <f aca="false">H35+K35</f>
        <v>0</v>
      </c>
    </row>
    <row r="36" customFormat="false" ht="13.8" hidden="false" customHeight="false" outlineLevel="0" collapsed="false">
      <c r="A36" s="57" t="s">
        <v>60</v>
      </c>
      <c r="B36" s="58" t="s">
        <v>61</v>
      </c>
      <c r="C36" s="59" t="s">
        <v>62</v>
      </c>
      <c r="D36" s="60" t="n">
        <v>4.281</v>
      </c>
      <c r="E36" s="61" t="n">
        <v>63.7888952834615</v>
      </c>
      <c r="F36" s="62" t="n">
        <v>0</v>
      </c>
      <c r="G36" s="63" t="n">
        <f aca="false">F36*E36</f>
        <v>0</v>
      </c>
      <c r="H36" s="64" t="n">
        <f aca="false">F36/D36</f>
        <v>0</v>
      </c>
      <c r="I36" s="65"/>
      <c r="J36" s="66" t="n">
        <f aca="false">I36*E36</f>
        <v>0</v>
      </c>
      <c r="K36" s="64" t="n">
        <f aca="false">I36/D36</f>
        <v>0</v>
      </c>
      <c r="L36" s="67" t="n">
        <f aca="false">F36+I36</f>
        <v>0</v>
      </c>
      <c r="M36" s="68" t="n">
        <f aca="false">G36+J36</f>
        <v>0</v>
      </c>
      <c r="N36" s="69" t="n">
        <f aca="false">H36+K36</f>
        <v>0</v>
      </c>
    </row>
    <row r="37" customFormat="false" ht="13.8" hidden="false" customHeight="false" outlineLevel="0" collapsed="false">
      <c r="A37" s="57" t="s">
        <v>63</v>
      </c>
      <c r="B37" s="58" t="s">
        <v>64</v>
      </c>
      <c r="C37" s="59" t="s">
        <v>30</v>
      </c>
      <c r="D37" s="60" t="n">
        <v>169.49</v>
      </c>
      <c r="E37" s="61" t="n">
        <v>26.63236334581</v>
      </c>
      <c r="F37" s="62" t="n">
        <v>0</v>
      </c>
      <c r="G37" s="63" t="n">
        <f aca="false">F37*E37</f>
        <v>0</v>
      </c>
      <c r="H37" s="64" t="n">
        <f aca="false">F37/D37</f>
        <v>0</v>
      </c>
      <c r="I37" s="65"/>
      <c r="J37" s="66" t="n">
        <f aca="false">I37*E37</f>
        <v>0</v>
      </c>
      <c r="K37" s="64" t="n">
        <f aca="false">I37/D37</f>
        <v>0</v>
      </c>
      <c r="L37" s="67" t="n">
        <f aca="false">F37+I37</f>
        <v>0</v>
      </c>
      <c r="M37" s="68" t="n">
        <f aca="false">G37+J37</f>
        <v>0</v>
      </c>
      <c r="N37" s="69" t="n">
        <f aca="false">H37+K37</f>
        <v>0</v>
      </c>
    </row>
    <row r="38" customFormat="false" ht="13.8" hidden="false" customHeight="false" outlineLevel="0" collapsed="false">
      <c r="A38" s="57" t="s">
        <v>65</v>
      </c>
      <c r="B38" s="58" t="s">
        <v>66</v>
      </c>
      <c r="C38" s="59" t="s">
        <v>30</v>
      </c>
      <c r="D38" s="60" t="n">
        <v>877.84</v>
      </c>
      <c r="E38" s="61" t="n">
        <v>6.81628640863999</v>
      </c>
      <c r="F38" s="62" t="n">
        <v>0</v>
      </c>
      <c r="G38" s="63" t="n">
        <f aca="false">F38*E38</f>
        <v>0</v>
      </c>
      <c r="H38" s="64" t="n">
        <f aca="false">F38/D38</f>
        <v>0</v>
      </c>
      <c r="I38" s="65"/>
      <c r="J38" s="66" t="n">
        <f aca="false">I38*E38</f>
        <v>0</v>
      </c>
      <c r="K38" s="64" t="n">
        <f aca="false">I38/D38</f>
        <v>0</v>
      </c>
      <c r="L38" s="67" t="n">
        <f aca="false">F38+I38</f>
        <v>0</v>
      </c>
      <c r="M38" s="68" t="n">
        <f aca="false">G38+J38</f>
        <v>0</v>
      </c>
      <c r="N38" s="69" t="n">
        <f aca="false">H38+K38</f>
        <v>0</v>
      </c>
    </row>
    <row r="39" customFormat="false" ht="13.8" hidden="false" customHeight="false" outlineLevel="0" collapsed="false">
      <c r="A39" s="57" t="s">
        <v>67</v>
      </c>
      <c r="B39" s="58" t="s">
        <v>68</v>
      </c>
      <c r="C39" s="59" t="s">
        <v>30</v>
      </c>
      <c r="D39" s="60" t="n">
        <v>7.8</v>
      </c>
      <c r="E39" s="61" t="n">
        <v>27.6425947190775</v>
      </c>
      <c r="F39" s="62" t="n">
        <v>7.8</v>
      </c>
      <c r="G39" s="63" t="n">
        <f aca="false">F39*E39</f>
        <v>215.612238808805</v>
      </c>
      <c r="H39" s="64" t="n">
        <f aca="false">F39/D39</f>
        <v>1</v>
      </c>
      <c r="I39" s="65"/>
      <c r="J39" s="66" t="n">
        <f aca="false">I39*E39</f>
        <v>0</v>
      </c>
      <c r="K39" s="64" t="n">
        <f aca="false">I39/D39</f>
        <v>0</v>
      </c>
      <c r="L39" s="67" t="n">
        <f aca="false">F39+I39</f>
        <v>7.8</v>
      </c>
      <c r="M39" s="68" t="n">
        <f aca="false">G39+J39</f>
        <v>215.612238808805</v>
      </c>
      <c r="N39" s="69" t="n">
        <f aca="false">H39+K39</f>
        <v>1</v>
      </c>
    </row>
    <row r="40" customFormat="false" ht="13.8" hidden="false" customHeight="false" outlineLevel="0" collapsed="false">
      <c r="A40" s="57" t="s">
        <v>69</v>
      </c>
      <c r="B40" s="58" t="s">
        <v>70</v>
      </c>
      <c r="C40" s="59" t="s">
        <v>30</v>
      </c>
      <c r="D40" s="60" t="n">
        <v>32.5</v>
      </c>
      <c r="E40" s="61" t="n">
        <v>1.4542891197587</v>
      </c>
      <c r="F40" s="62" t="n">
        <v>0</v>
      </c>
      <c r="G40" s="63" t="n">
        <f aca="false">F40*E40</f>
        <v>0</v>
      </c>
      <c r="H40" s="64" t="n">
        <f aca="false">F40/D40</f>
        <v>0</v>
      </c>
      <c r="I40" s="65"/>
      <c r="J40" s="66" t="n">
        <f aca="false">I40*E40</f>
        <v>0</v>
      </c>
      <c r="K40" s="64" t="n">
        <f aca="false">I40/D40</f>
        <v>0</v>
      </c>
      <c r="L40" s="67" t="n">
        <f aca="false">F40+I40</f>
        <v>0</v>
      </c>
      <c r="M40" s="68" t="n">
        <f aca="false">G40+J40</f>
        <v>0</v>
      </c>
      <c r="N40" s="69" t="n">
        <f aca="false">H40+K40</f>
        <v>0</v>
      </c>
    </row>
    <row r="41" customFormat="false" ht="13.8" hidden="false" customHeight="false" outlineLevel="0" collapsed="false">
      <c r="A41" s="57" t="s">
        <v>71</v>
      </c>
      <c r="B41" s="58" t="s">
        <v>72</v>
      </c>
      <c r="C41" s="59" t="s">
        <v>30</v>
      </c>
      <c r="D41" s="60" t="n">
        <v>50.61</v>
      </c>
      <c r="E41" s="61" t="n">
        <v>14.8870359511176</v>
      </c>
      <c r="F41" s="62" t="n">
        <v>0</v>
      </c>
      <c r="G41" s="63" t="n">
        <f aca="false">F41*E41</f>
        <v>0</v>
      </c>
      <c r="H41" s="64" t="n">
        <f aca="false">F41/D41</f>
        <v>0</v>
      </c>
      <c r="I41" s="65"/>
      <c r="J41" s="66" t="n">
        <f aca="false">I41*E41</f>
        <v>0</v>
      </c>
      <c r="K41" s="64" t="n">
        <f aca="false">I41/D41</f>
        <v>0</v>
      </c>
      <c r="L41" s="67" t="n">
        <f aca="false">F41+I41</f>
        <v>0</v>
      </c>
      <c r="M41" s="68" t="n">
        <f aca="false">G41+J41</f>
        <v>0</v>
      </c>
      <c r="N41" s="69" t="n">
        <f aca="false">H41+K41</f>
        <v>0</v>
      </c>
    </row>
    <row r="42" customFormat="false" ht="13.8" hidden="false" customHeight="false" outlineLevel="0" collapsed="false">
      <c r="A42" s="57" t="s">
        <v>73</v>
      </c>
      <c r="B42" s="58" t="s">
        <v>74</v>
      </c>
      <c r="C42" s="59" t="s">
        <v>62</v>
      </c>
      <c r="D42" s="60" t="n">
        <v>11.68</v>
      </c>
      <c r="E42" s="61" t="n">
        <v>299.827790430861</v>
      </c>
      <c r="F42" s="62" t="n">
        <v>0</v>
      </c>
      <c r="G42" s="63" t="n">
        <f aca="false">F42*E42</f>
        <v>0</v>
      </c>
      <c r="H42" s="64" t="n">
        <f aca="false">F42/D42</f>
        <v>0</v>
      </c>
      <c r="I42" s="65"/>
      <c r="J42" s="66" t="n">
        <f aca="false">I42*E42</f>
        <v>0</v>
      </c>
      <c r="K42" s="64" t="n">
        <f aca="false">I42/D42</f>
        <v>0</v>
      </c>
      <c r="L42" s="67" t="n">
        <f aca="false">F42+I42</f>
        <v>0</v>
      </c>
      <c r="M42" s="68" t="n">
        <f aca="false">G42+J42</f>
        <v>0</v>
      </c>
      <c r="N42" s="69" t="n">
        <f aca="false">H42+K42</f>
        <v>0</v>
      </c>
    </row>
    <row r="43" customFormat="false" ht="13.8" hidden="false" customHeight="false" outlineLevel="0" collapsed="false">
      <c r="A43" s="57" t="s">
        <v>75</v>
      </c>
      <c r="B43" s="58" t="s">
        <v>76</v>
      </c>
      <c r="C43" s="59" t="s">
        <v>30</v>
      </c>
      <c r="D43" s="60" t="n">
        <v>0.85</v>
      </c>
      <c r="E43" s="61" t="n">
        <v>26.3881315852398</v>
      </c>
      <c r="F43" s="62" t="n">
        <v>0</v>
      </c>
      <c r="G43" s="63" t="n">
        <f aca="false">F43*E43</f>
        <v>0</v>
      </c>
      <c r="H43" s="64" t="n">
        <f aca="false">F43/D43</f>
        <v>0</v>
      </c>
      <c r="I43" s="65"/>
      <c r="J43" s="66" t="n">
        <f aca="false">I43*E43</f>
        <v>0</v>
      </c>
      <c r="K43" s="64" t="n">
        <f aca="false">I43/D43</f>
        <v>0</v>
      </c>
      <c r="L43" s="67" t="n">
        <f aca="false">F43+I43</f>
        <v>0</v>
      </c>
      <c r="M43" s="68" t="n">
        <f aca="false">G43+J43</f>
        <v>0</v>
      </c>
      <c r="N43" s="69" t="n">
        <f aca="false">H43+K43</f>
        <v>0</v>
      </c>
    </row>
    <row r="44" customFormat="false" ht="13.8" hidden="false" customHeight="false" outlineLevel="0" collapsed="false">
      <c r="A44" s="57" t="s">
        <v>77</v>
      </c>
      <c r="B44" s="58" t="s">
        <v>78</v>
      </c>
      <c r="C44" s="59" t="s">
        <v>30</v>
      </c>
      <c r="D44" s="60" t="n">
        <v>47.78</v>
      </c>
      <c r="E44" s="61" t="n">
        <v>9.23640112701706</v>
      </c>
      <c r="F44" s="62" t="n">
        <v>0</v>
      </c>
      <c r="G44" s="63" t="n">
        <f aca="false">F44*E44</f>
        <v>0</v>
      </c>
      <c r="H44" s="64" t="n">
        <f aca="false">F44/D44</f>
        <v>0</v>
      </c>
      <c r="I44" s="65"/>
      <c r="J44" s="66" t="n">
        <f aca="false">I44*E44</f>
        <v>0</v>
      </c>
      <c r="K44" s="64" t="n">
        <f aca="false">I44/D44</f>
        <v>0</v>
      </c>
      <c r="L44" s="67" t="n">
        <f aca="false">F44+I44</f>
        <v>0</v>
      </c>
      <c r="M44" s="68" t="n">
        <f aca="false">G44+J44</f>
        <v>0</v>
      </c>
      <c r="N44" s="69" t="n">
        <f aca="false">H44+K44</f>
        <v>0</v>
      </c>
    </row>
    <row r="45" customFormat="false" ht="13.8" hidden="false" customHeight="false" outlineLevel="0" collapsed="false">
      <c r="A45" s="57" t="s">
        <v>79</v>
      </c>
      <c r="B45" s="58" t="s">
        <v>80</v>
      </c>
      <c r="C45" s="59" t="s">
        <v>30</v>
      </c>
      <c r="D45" s="60" t="n">
        <v>3836.31</v>
      </c>
      <c r="E45" s="61" t="n">
        <v>9.09652293687232</v>
      </c>
      <c r="F45" s="62" t="n">
        <v>1206.58</v>
      </c>
      <c r="G45" s="63" t="n">
        <f aca="false">F45*E45</f>
        <v>10975.6826451714</v>
      </c>
      <c r="H45" s="64" t="n">
        <f aca="false">F45/D45</f>
        <v>0.314515771666002</v>
      </c>
      <c r="I45" s="65" t="n">
        <v>526.12</v>
      </c>
      <c r="J45" s="66" t="n">
        <f aca="false">I45*E45</f>
        <v>4785.86264754727</v>
      </c>
      <c r="K45" s="64" t="n">
        <f aca="false">I45/D45</f>
        <v>0.137142201751162</v>
      </c>
      <c r="L45" s="67" t="n">
        <f aca="false">F45+I45</f>
        <v>1732.7</v>
      </c>
      <c r="M45" s="68" t="n">
        <f aca="false">G45+J45</f>
        <v>15761.5452927187</v>
      </c>
      <c r="N45" s="69" t="n">
        <f aca="false">H45+K45</f>
        <v>0.451657973417164</v>
      </c>
    </row>
    <row r="46" customFormat="false" ht="13.8" hidden="false" customHeight="false" outlineLevel="0" collapsed="false">
      <c r="A46" s="57" t="s">
        <v>81</v>
      </c>
      <c r="B46" s="58" t="s">
        <v>82</v>
      </c>
      <c r="C46" s="59" t="s">
        <v>30</v>
      </c>
      <c r="D46" s="60" t="n">
        <v>663.08</v>
      </c>
      <c r="E46" s="61" t="n">
        <v>3.74673723601954</v>
      </c>
      <c r="F46" s="62" t="n">
        <v>294.96</v>
      </c>
      <c r="G46" s="63" t="n">
        <f aca="false">F46*E46</f>
        <v>1105.13761513632</v>
      </c>
      <c r="H46" s="64" t="n">
        <f aca="false">F46/D46</f>
        <v>0.44483320263015</v>
      </c>
      <c r="I46" s="65"/>
      <c r="J46" s="66" t="n">
        <f aca="false">I46*E46</f>
        <v>0</v>
      </c>
      <c r="K46" s="64" t="n">
        <f aca="false">I46/D46</f>
        <v>0</v>
      </c>
      <c r="L46" s="67" t="n">
        <f aca="false">F46+I46</f>
        <v>294.96</v>
      </c>
      <c r="M46" s="68" t="n">
        <f aca="false">G46+J46</f>
        <v>1105.13761513632</v>
      </c>
      <c r="N46" s="69" t="n">
        <f aca="false">H46+K46</f>
        <v>0.44483320263015</v>
      </c>
    </row>
    <row r="47" customFormat="false" ht="13.8" hidden="false" customHeight="false" outlineLevel="0" collapsed="false">
      <c r="A47" s="57" t="s">
        <v>83</v>
      </c>
      <c r="B47" s="58" t="s">
        <v>84</v>
      </c>
      <c r="C47" s="59" t="s">
        <v>30</v>
      </c>
      <c r="D47" s="60" t="n">
        <v>46.55</v>
      </c>
      <c r="E47" s="61" t="n">
        <v>5.62066092621242</v>
      </c>
      <c r="F47" s="62" t="n">
        <v>0</v>
      </c>
      <c r="G47" s="63" t="n">
        <f aca="false">F47*E47</f>
        <v>0</v>
      </c>
      <c r="H47" s="64" t="n">
        <f aca="false">F47/D47</f>
        <v>0</v>
      </c>
      <c r="I47" s="65"/>
      <c r="J47" s="66" t="n">
        <f aca="false">I47*E47</f>
        <v>0</v>
      </c>
      <c r="K47" s="64" t="n">
        <f aca="false">I47/D47</f>
        <v>0</v>
      </c>
      <c r="L47" s="67" t="n">
        <f aca="false">F47+I47</f>
        <v>0</v>
      </c>
      <c r="M47" s="68" t="n">
        <f aca="false">G47+J47</f>
        <v>0</v>
      </c>
      <c r="N47" s="69" t="n">
        <f aca="false">H47+K47</f>
        <v>0</v>
      </c>
    </row>
    <row r="48" customFormat="false" ht="13.8" hidden="false" customHeight="false" outlineLevel="0" collapsed="false">
      <c r="A48" s="57" t="s">
        <v>85</v>
      </c>
      <c r="B48" s="58" t="s">
        <v>86</v>
      </c>
      <c r="C48" s="59" t="s">
        <v>87</v>
      </c>
      <c r="D48" s="60" t="n">
        <v>619.56</v>
      </c>
      <c r="E48" s="61" t="n">
        <v>0.635002577482423</v>
      </c>
      <c r="F48" s="62" t="n">
        <v>0</v>
      </c>
      <c r="G48" s="63" t="n">
        <f aca="false">F48*E48</f>
        <v>0</v>
      </c>
      <c r="H48" s="64" t="n">
        <f aca="false">F48/D48</f>
        <v>0</v>
      </c>
      <c r="I48" s="65"/>
      <c r="J48" s="66" t="n">
        <f aca="false">I48*E48</f>
        <v>0</v>
      </c>
      <c r="K48" s="64" t="n">
        <f aca="false">I48/D48</f>
        <v>0</v>
      </c>
      <c r="L48" s="67" t="n">
        <f aca="false">F48+I48</f>
        <v>0</v>
      </c>
      <c r="M48" s="68" t="n">
        <f aca="false">G48+J48</f>
        <v>0</v>
      </c>
      <c r="N48" s="69" t="n">
        <f aca="false">H48+K48</f>
        <v>0</v>
      </c>
    </row>
    <row r="49" customFormat="false" ht="13.8" hidden="false" customHeight="false" outlineLevel="0" collapsed="false">
      <c r="A49" s="57" t="s">
        <v>88</v>
      </c>
      <c r="B49" s="58" t="s">
        <v>89</v>
      </c>
      <c r="C49" s="59" t="s">
        <v>87</v>
      </c>
      <c r="D49" s="60" t="n">
        <v>28.4</v>
      </c>
      <c r="E49" s="61" t="n">
        <v>11.2413218524248</v>
      </c>
      <c r="F49" s="62" t="n">
        <v>0</v>
      </c>
      <c r="G49" s="63" t="n">
        <f aca="false">F49*E49</f>
        <v>0</v>
      </c>
      <c r="H49" s="64" t="n">
        <f aca="false">F49/D49</f>
        <v>0</v>
      </c>
      <c r="I49" s="65"/>
      <c r="J49" s="66" t="n">
        <f aca="false">I49*E49</f>
        <v>0</v>
      </c>
      <c r="K49" s="64" t="n">
        <f aca="false">I49/D49</f>
        <v>0</v>
      </c>
      <c r="L49" s="67" t="n">
        <f aca="false">F49+I49</f>
        <v>0</v>
      </c>
      <c r="M49" s="68" t="n">
        <f aca="false">G49+J49</f>
        <v>0</v>
      </c>
      <c r="N49" s="69" t="n">
        <f aca="false">H49+K49</f>
        <v>0</v>
      </c>
    </row>
    <row r="50" customFormat="false" ht="13.8" hidden="false" customHeight="false" outlineLevel="0" collapsed="false">
      <c r="A50" s="57" t="s">
        <v>90</v>
      </c>
      <c r="B50" s="58" t="s">
        <v>91</v>
      </c>
      <c r="C50" s="59" t="s">
        <v>92</v>
      </c>
      <c r="D50" s="60" t="n">
        <v>50.5</v>
      </c>
      <c r="E50" s="61" t="n">
        <v>1.39940802286985</v>
      </c>
      <c r="F50" s="62" t="n">
        <v>0</v>
      </c>
      <c r="G50" s="63" t="n">
        <f aca="false">F50*E50</f>
        <v>0</v>
      </c>
      <c r="H50" s="64" t="n">
        <f aca="false">F50/D50</f>
        <v>0</v>
      </c>
      <c r="I50" s="65"/>
      <c r="J50" s="66" t="n">
        <f aca="false">I50*E50</f>
        <v>0</v>
      </c>
      <c r="K50" s="64" t="n">
        <f aca="false">I50/D50</f>
        <v>0</v>
      </c>
      <c r="L50" s="67" t="n">
        <f aca="false">F50+I50</f>
        <v>0</v>
      </c>
      <c r="M50" s="68" t="n">
        <f aca="false">G50+J50</f>
        <v>0</v>
      </c>
      <c r="N50" s="69" t="n">
        <f aca="false">H50+K50</f>
        <v>0</v>
      </c>
    </row>
    <row r="51" customFormat="false" ht="13.8" hidden="false" customHeight="false" outlineLevel="0" collapsed="false">
      <c r="A51" s="57" t="s">
        <v>93</v>
      </c>
      <c r="B51" s="58" t="s">
        <v>94</v>
      </c>
      <c r="C51" s="59" t="s">
        <v>30</v>
      </c>
      <c r="D51" s="60" t="n">
        <v>75.8</v>
      </c>
      <c r="E51" s="61" t="n">
        <v>1.69957551747677</v>
      </c>
      <c r="F51" s="62" t="n">
        <v>0</v>
      </c>
      <c r="G51" s="63" t="n">
        <f aca="false">F51*E51</f>
        <v>0</v>
      </c>
      <c r="H51" s="64" t="n">
        <f aca="false">F51/D51</f>
        <v>0</v>
      </c>
      <c r="I51" s="65"/>
      <c r="J51" s="66" t="n">
        <f aca="false">I51*E51</f>
        <v>0</v>
      </c>
      <c r="K51" s="64" t="n">
        <f aca="false">I51/D51</f>
        <v>0</v>
      </c>
      <c r="L51" s="67" t="n">
        <f aca="false">F51+I51</f>
        <v>0</v>
      </c>
      <c r="M51" s="68" t="n">
        <f aca="false">G51+J51</f>
        <v>0</v>
      </c>
      <c r="N51" s="69" t="n">
        <f aca="false">H51+K51</f>
        <v>0</v>
      </c>
    </row>
    <row r="52" customFormat="false" ht="13.8" hidden="false" customHeight="false" outlineLevel="0" collapsed="false">
      <c r="A52" s="48" t="n">
        <v>3</v>
      </c>
      <c r="B52" s="49" t="s">
        <v>95</v>
      </c>
      <c r="C52" s="50"/>
      <c r="D52" s="51"/>
      <c r="E52" s="70"/>
      <c r="F52" s="52"/>
      <c r="G52" s="53"/>
      <c r="H52" s="54"/>
      <c r="I52" s="56"/>
      <c r="J52" s="56" t="n">
        <f aca="false">SUM(J53:J55)</f>
        <v>0</v>
      </c>
      <c r="K52" s="54"/>
      <c r="L52" s="53"/>
      <c r="M52" s="56" t="n">
        <f aca="false">SUM(M53:M55)</f>
        <v>0</v>
      </c>
      <c r="N52" s="54"/>
    </row>
    <row r="53" customFormat="false" ht="25.7" hidden="false" customHeight="true" outlineLevel="0" collapsed="false">
      <c r="A53" s="57" t="s">
        <v>96</v>
      </c>
      <c r="B53" s="58" t="s">
        <v>97</v>
      </c>
      <c r="C53" s="59" t="s">
        <v>62</v>
      </c>
      <c r="D53" s="60" t="n">
        <v>57.839</v>
      </c>
      <c r="E53" s="61" t="n">
        <v>60.9025199312687</v>
      </c>
      <c r="F53" s="62" t="n">
        <v>0</v>
      </c>
      <c r="G53" s="63" t="n">
        <f aca="false">F53*E53</f>
        <v>0</v>
      </c>
      <c r="H53" s="64" t="n">
        <f aca="false">F53/D53</f>
        <v>0</v>
      </c>
      <c r="I53" s="65"/>
      <c r="J53" s="66" t="n">
        <f aca="false">I53*E53</f>
        <v>0</v>
      </c>
      <c r="K53" s="64" t="n">
        <f aca="false">I53/D53</f>
        <v>0</v>
      </c>
      <c r="L53" s="67" t="n">
        <f aca="false">F53+I53</f>
        <v>0</v>
      </c>
      <c r="M53" s="68" t="n">
        <f aca="false">G53+J53</f>
        <v>0</v>
      </c>
      <c r="N53" s="69" t="n">
        <f aca="false">H53+K53</f>
        <v>0</v>
      </c>
    </row>
    <row r="54" customFormat="false" ht="20.7" hidden="false" customHeight="true" outlineLevel="0" collapsed="false">
      <c r="A54" s="57" t="s">
        <v>98</v>
      </c>
      <c r="B54" s="58" t="s">
        <v>99</v>
      </c>
      <c r="C54" s="59" t="s">
        <v>62</v>
      </c>
      <c r="D54" s="60" t="n">
        <v>7.59</v>
      </c>
      <c r="E54" s="75" t="n">
        <v>65.5873291567509</v>
      </c>
      <c r="F54" s="71" t="n">
        <v>0</v>
      </c>
      <c r="G54" s="63" t="n">
        <f aca="false">F54*E54</f>
        <v>0</v>
      </c>
      <c r="H54" s="72" t="n">
        <f aca="false">F54/D54</f>
        <v>0</v>
      </c>
      <c r="I54" s="65"/>
      <c r="J54" s="66" t="n">
        <f aca="false">I54*E54</f>
        <v>0</v>
      </c>
      <c r="K54" s="72" t="n">
        <f aca="false">I54/D54</f>
        <v>0</v>
      </c>
      <c r="L54" s="73" t="n">
        <f aca="false">F54+I54</f>
        <v>0</v>
      </c>
      <c r="M54" s="68" t="n">
        <f aca="false">G54+J54</f>
        <v>0</v>
      </c>
      <c r="N54" s="74" t="n">
        <f aca="false">H54+K54</f>
        <v>0</v>
      </c>
    </row>
    <row r="55" customFormat="false" ht="21.55" hidden="false" customHeight="true" outlineLevel="0" collapsed="false">
      <c r="A55" s="57" t="s">
        <v>100</v>
      </c>
      <c r="B55" s="58" t="s">
        <v>101</v>
      </c>
      <c r="C55" s="59" t="s">
        <v>62</v>
      </c>
      <c r="D55" s="60" t="n">
        <v>35.56</v>
      </c>
      <c r="E55" s="61" t="n">
        <v>81.9845622080548</v>
      </c>
      <c r="F55" s="62" t="n">
        <v>0</v>
      </c>
      <c r="G55" s="63" t="n">
        <f aca="false">F55*E55</f>
        <v>0</v>
      </c>
      <c r="H55" s="64" t="n">
        <f aca="false">F55/D55</f>
        <v>0</v>
      </c>
      <c r="I55" s="65"/>
      <c r="J55" s="66" t="n">
        <f aca="false">I55*E55</f>
        <v>0</v>
      </c>
      <c r="K55" s="64" t="n">
        <f aca="false">I55/D55</f>
        <v>0</v>
      </c>
      <c r="L55" s="67" t="n">
        <f aca="false">F55+I55</f>
        <v>0</v>
      </c>
      <c r="M55" s="68" t="n">
        <f aca="false">G55+J55</f>
        <v>0</v>
      </c>
      <c r="N55" s="69" t="n">
        <f aca="false">H55+K55</f>
        <v>0</v>
      </c>
    </row>
    <row r="56" customFormat="false" ht="13.8" hidden="false" customHeight="false" outlineLevel="0" collapsed="false">
      <c r="A56" s="48" t="n">
        <v>4</v>
      </c>
      <c r="B56" s="49" t="s">
        <v>102</v>
      </c>
      <c r="C56" s="50"/>
      <c r="D56" s="51"/>
      <c r="E56" s="70"/>
      <c r="F56" s="52"/>
      <c r="G56" s="53"/>
      <c r="H56" s="54"/>
      <c r="I56" s="56"/>
      <c r="J56" s="56" t="n">
        <f aca="false">SUM(J58:J70)</f>
        <v>0</v>
      </c>
      <c r="K56" s="54"/>
      <c r="L56" s="53"/>
      <c r="M56" s="56" t="n">
        <f aca="false">SUM(M58:M70)</f>
        <v>0</v>
      </c>
      <c r="N56" s="54"/>
    </row>
    <row r="57" s="85" customFormat="true" ht="13.8" hidden="false" customHeight="false" outlineLevel="0" collapsed="false">
      <c r="A57" s="76" t="s">
        <v>103</v>
      </c>
      <c r="B57" s="77" t="s">
        <v>104</v>
      </c>
      <c r="C57" s="78"/>
      <c r="D57" s="79"/>
      <c r="E57" s="80"/>
      <c r="F57" s="81"/>
      <c r="G57" s="82"/>
      <c r="H57" s="83"/>
      <c r="I57" s="84"/>
      <c r="J57" s="84"/>
      <c r="K57" s="83"/>
      <c r="L57" s="82"/>
      <c r="M57" s="84"/>
      <c r="N57" s="83"/>
      <c r="XFA57" s="0"/>
      <c r="XFB57" s="0"/>
      <c r="XFC57" s="1"/>
      <c r="XFD57" s="1"/>
    </row>
    <row r="58" customFormat="false" ht="32.8" hidden="false" customHeight="false" outlineLevel="0" collapsed="false">
      <c r="A58" s="57" t="s">
        <v>105</v>
      </c>
      <c r="B58" s="58" t="s">
        <v>106</v>
      </c>
      <c r="C58" s="59" t="s">
        <v>62</v>
      </c>
      <c r="D58" s="60" t="n">
        <v>1.118925</v>
      </c>
      <c r="E58" s="61" t="n">
        <v>732.251223963996</v>
      </c>
      <c r="F58" s="62" t="n">
        <v>0</v>
      </c>
      <c r="G58" s="63" t="n">
        <f aca="false">F58*E58</f>
        <v>0</v>
      </c>
      <c r="H58" s="64" t="n">
        <f aca="false">F58/D58</f>
        <v>0</v>
      </c>
      <c r="I58" s="65"/>
      <c r="J58" s="66" t="n">
        <f aca="false">I58*E58</f>
        <v>0</v>
      </c>
      <c r="K58" s="64" t="n">
        <f aca="false">I58/D58</f>
        <v>0</v>
      </c>
      <c r="L58" s="67" t="n">
        <f aca="false">F58+I58</f>
        <v>0</v>
      </c>
      <c r="M58" s="68" t="n">
        <f aca="false">G58+J58</f>
        <v>0</v>
      </c>
      <c r="N58" s="69" t="n">
        <f aca="false">H58+K58</f>
        <v>0</v>
      </c>
    </row>
    <row r="59" customFormat="false" ht="32.8" hidden="false" customHeight="false" outlineLevel="0" collapsed="false">
      <c r="A59" s="57" t="s">
        <v>107</v>
      </c>
      <c r="B59" s="58" t="s">
        <v>108</v>
      </c>
      <c r="C59" s="59" t="s">
        <v>30</v>
      </c>
      <c r="D59" s="60" t="n">
        <v>102.98</v>
      </c>
      <c r="E59" s="61" t="n">
        <v>92.1641852842495</v>
      </c>
      <c r="F59" s="62" t="n">
        <v>0</v>
      </c>
      <c r="G59" s="63" t="n">
        <f aca="false">F59*E59</f>
        <v>0</v>
      </c>
      <c r="H59" s="64" t="n">
        <f aca="false">F59/D59</f>
        <v>0</v>
      </c>
      <c r="I59" s="65"/>
      <c r="J59" s="66" t="n">
        <f aca="false">I59*E59</f>
        <v>0</v>
      </c>
      <c r="K59" s="64" t="n">
        <f aca="false">I59/D59</f>
        <v>0</v>
      </c>
      <c r="L59" s="67" t="n">
        <f aca="false">F59+I59</f>
        <v>0</v>
      </c>
      <c r="M59" s="68" t="n">
        <f aca="false">G59+J59</f>
        <v>0</v>
      </c>
      <c r="N59" s="69" t="n">
        <f aca="false">H59+K59</f>
        <v>0</v>
      </c>
    </row>
    <row r="60" customFormat="false" ht="22.35" hidden="false" customHeight="false" outlineLevel="0" collapsed="false">
      <c r="A60" s="57" t="s">
        <v>109</v>
      </c>
      <c r="B60" s="58" t="s">
        <v>110</v>
      </c>
      <c r="C60" s="59" t="s">
        <v>111</v>
      </c>
      <c r="D60" s="60" t="n">
        <v>271.12</v>
      </c>
      <c r="E60" s="61" t="n">
        <v>12.3337039087932</v>
      </c>
      <c r="F60" s="62" t="n">
        <v>0</v>
      </c>
      <c r="G60" s="63" t="n">
        <f aca="false">F60*E60</f>
        <v>0</v>
      </c>
      <c r="H60" s="64" t="n">
        <f aca="false">F60/D60</f>
        <v>0</v>
      </c>
      <c r="I60" s="65"/>
      <c r="J60" s="66" t="n">
        <f aca="false">I60*E60</f>
        <v>0</v>
      </c>
      <c r="K60" s="64" t="n">
        <f aca="false">I60/D60</f>
        <v>0</v>
      </c>
      <c r="L60" s="67" t="n">
        <f aca="false">F60+I60</f>
        <v>0</v>
      </c>
      <c r="M60" s="68" t="n">
        <f aca="false">G60+J60</f>
        <v>0</v>
      </c>
      <c r="N60" s="69" t="n">
        <f aca="false">H60+K60</f>
        <v>0</v>
      </c>
    </row>
    <row r="61" customFormat="false" ht="22.35" hidden="false" customHeight="false" outlineLevel="0" collapsed="false">
      <c r="A61" s="57" t="s">
        <v>112</v>
      </c>
      <c r="B61" s="58" t="s">
        <v>113</v>
      </c>
      <c r="C61" s="59" t="s">
        <v>111</v>
      </c>
      <c r="D61" s="60" t="n">
        <v>487.91</v>
      </c>
      <c r="E61" s="61" t="n">
        <v>11.8563418313152</v>
      </c>
      <c r="F61" s="62" t="n">
        <v>0</v>
      </c>
      <c r="G61" s="63" t="n">
        <f aca="false">F61*E61</f>
        <v>0</v>
      </c>
      <c r="H61" s="64" t="n">
        <f aca="false">F61/D61</f>
        <v>0</v>
      </c>
      <c r="I61" s="65"/>
      <c r="J61" s="66" t="n">
        <f aca="false">I61*E61</f>
        <v>0</v>
      </c>
      <c r="K61" s="64" t="n">
        <f aca="false">I61/D61</f>
        <v>0</v>
      </c>
      <c r="L61" s="67" t="n">
        <f aca="false">F61+I61</f>
        <v>0</v>
      </c>
      <c r="M61" s="68" t="n">
        <f aca="false">G61+J61</f>
        <v>0</v>
      </c>
      <c r="N61" s="69" t="n">
        <f aca="false">H61+K61</f>
        <v>0</v>
      </c>
    </row>
    <row r="62" customFormat="false" ht="22.35" hidden="false" customHeight="false" outlineLevel="0" collapsed="false">
      <c r="A62" s="57" t="s">
        <v>114</v>
      </c>
      <c r="B62" s="58" t="s">
        <v>115</v>
      </c>
      <c r="C62" s="59" t="s">
        <v>111</v>
      </c>
      <c r="D62" s="60" t="n">
        <v>222.05</v>
      </c>
      <c r="E62" s="61" t="n">
        <v>12.5113270073897</v>
      </c>
      <c r="F62" s="62" t="n">
        <v>0</v>
      </c>
      <c r="G62" s="63" t="n">
        <f aca="false">F62*E62</f>
        <v>0</v>
      </c>
      <c r="H62" s="64" t="n">
        <f aca="false">F62/D62</f>
        <v>0</v>
      </c>
      <c r="I62" s="65"/>
      <c r="J62" s="66" t="n">
        <f aca="false">I62*E62</f>
        <v>0</v>
      </c>
      <c r="K62" s="64" t="n">
        <f aca="false">I62/D62</f>
        <v>0</v>
      </c>
      <c r="L62" s="67" t="n">
        <f aca="false">F62+I62</f>
        <v>0</v>
      </c>
      <c r="M62" s="68" t="n">
        <f aca="false">G62+J62</f>
        <v>0</v>
      </c>
      <c r="N62" s="69" t="n">
        <f aca="false">H62+K62</f>
        <v>0</v>
      </c>
    </row>
    <row r="63" customFormat="false" ht="22.35" hidden="false" customHeight="false" outlineLevel="0" collapsed="false">
      <c r="A63" s="57" t="s">
        <v>116</v>
      </c>
      <c r="B63" s="58" t="s">
        <v>117</v>
      </c>
      <c r="C63" s="59" t="s">
        <v>62</v>
      </c>
      <c r="D63" s="60" t="n">
        <v>14.67</v>
      </c>
      <c r="E63" s="61" t="n">
        <v>807.552316325242</v>
      </c>
      <c r="F63" s="62" t="n">
        <v>0</v>
      </c>
      <c r="G63" s="63" t="n">
        <f aca="false">F63*E63</f>
        <v>0</v>
      </c>
      <c r="H63" s="64" t="n">
        <f aca="false">F63/D63</f>
        <v>0</v>
      </c>
      <c r="I63" s="65"/>
      <c r="J63" s="66" t="n">
        <f aca="false">I63*E63</f>
        <v>0</v>
      </c>
      <c r="K63" s="64" t="n">
        <f aca="false">I63/D63</f>
        <v>0</v>
      </c>
      <c r="L63" s="67" t="n">
        <f aca="false">F63+I63</f>
        <v>0</v>
      </c>
      <c r="M63" s="68" t="n">
        <f aca="false">G63+J63</f>
        <v>0</v>
      </c>
      <c r="N63" s="69" t="n">
        <f aca="false">H63+K63</f>
        <v>0</v>
      </c>
    </row>
    <row r="64" customFormat="false" ht="13.8" hidden="false" customHeight="false" outlineLevel="0" collapsed="false">
      <c r="A64" s="57" t="s">
        <v>118</v>
      </c>
      <c r="B64" s="58" t="s">
        <v>119</v>
      </c>
      <c r="C64" s="59" t="s">
        <v>120</v>
      </c>
      <c r="D64" s="60" t="n">
        <v>69.32</v>
      </c>
      <c r="E64" s="61" t="n">
        <v>1.66068716032781</v>
      </c>
      <c r="F64" s="62" t="n">
        <v>0</v>
      </c>
      <c r="G64" s="63" t="n">
        <f aca="false">F64*E64</f>
        <v>0</v>
      </c>
      <c r="H64" s="64" t="n">
        <f aca="false">F64/D64</f>
        <v>0</v>
      </c>
      <c r="I64" s="65"/>
      <c r="J64" s="66" t="n">
        <f aca="false">I64*E64</f>
        <v>0</v>
      </c>
      <c r="K64" s="64" t="n">
        <f aca="false">I64/D64</f>
        <v>0</v>
      </c>
      <c r="L64" s="67" t="n">
        <f aca="false">F64+I64</f>
        <v>0</v>
      </c>
      <c r="M64" s="68" t="n">
        <f aca="false">G64+J64</f>
        <v>0</v>
      </c>
      <c r="N64" s="69" t="n">
        <f aca="false">H64+K64</f>
        <v>0</v>
      </c>
    </row>
    <row r="65" s="85" customFormat="true" ht="13.8" hidden="false" customHeight="false" outlineLevel="0" collapsed="false">
      <c r="A65" s="76" t="s">
        <v>121</v>
      </c>
      <c r="B65" s="77" t="s">
        <v>122</v>
      </c>
      <c r="C65" s="78"/>
      <c r="D65" s="79"/>
      <c r="E65" s="80"/>
      <c r="F65" s="81"/>
      <c r="G65" s="82"/>
      <c r="H65" s="83"/>
      <c r="I65" s="84"/>
      <c r="J65" s="84"/>
      <c r="K65" s="83"/>
      <c r="L65" s="82"/>
      <c r="M65" s="84"/>
      <c r="N65" s="83"/>
      <c r="XFA65" s="0"/>
      <c r="XFB65" s="0"/>
      <c r="XFC65" s="1"/>
      <c r="XFD65" s="1"/>
    </row>
    <row r="66" customFormat="false" ht="22.35" hidden="false" customHeight="false" outlineLevel="0" collapsed="false">
      <c r="A66" s="57" t="s">
        <v>123</v>
      </c>
      <c r="B66" s="58" t="s">
        <v>113</v>
      </c>
      <c r="C66" s="59" t="s">
        <v>111</v>
      </c>
      <c r="D66" s="60" t="n">
        <v>827.62</v>
      </c>
      <c r="E66" s="61" t="n">
        <v>11.8563418313152</v>
      </c>
      <c r="F66" s="62" t="n">
        <v>0</v>
      </c>
      <c r="G66" s="63" t="n">
        <f aca="false">F66*E66</f>
        <v>0</v>
      </c>
      <c r="H66" s="64" t="n">
        <f aca="false">F66/D66</f>
        <v>0</v>
      </c>
      <c r="I66" s="65"/>
      <c r="J66" s="66" t="n">
        <f aca="false">I66*E66</f>
        <v>0</v>
      </c>
      <c r="K66" s="64" t="n">
        <f aca="false">I66/D66</f>
        <v>0</v>
      </c>
      <c r="L66" s="67" t="n">
        <f aca="false">F66+I66</f>
        <v>0</v>
      </c>
      <c r="M66" s="68" t="n">
        <f aca="false">G66+J66</f>
        <v>0</v>
      </c>
      <c r="N66" s="69" t="n">
        <f aca="false">H66+K66</f>
        <v>0</v>
      </c>
    </row>
    <row r="67" customFormat="false" ht="22.35" hidden="false" customHeight="false" outlineLevel="0" collapsed="false">
      <c r="A67" s="57" t="s">
        <v>124</v>
      </c>
      <c r="B67" s="58" t="s">
        <v>125</v>
      </c>
      <c r="C67" s="59" t="s">
        <v>111</v>
      </c>
      <c r="D67" s="60" t="n">
        <v>824.15</v>
      </c>
      <c r="E67" s="61" t="n">
        <v>12.5113270073897</v>
      </c>
      <c r="F67" s="62" t="n">
        <v>0</v>
      </c>
      <c r="G67" s="63" t="n">
        <f aca="false">F67*E67</f>
        <v>0</v>
      </c>
      <c r="H67" s="64" t="n">
        <f aca="false">F67/D67</f>
        <v>0</v>
      </c>
      <c r="I67" s="65"/>
      <c r="J67" s="66" t="n">
        <f aca="false">I67*E67</f>
        <v>0</v>
      </c>
      <c r="K67" s="64" t="n">
        <f aca="false">I67/D67</f>
        <v>0</v>
      </c>
      <c r="L67" s="67" t="n">
        <f aca="false">F67+I67</f>
        <v>0</v>
      </c>
      <c r="M67" s="68" t="n">
        <f aca="false">G67+J67</f>
        <v>0</v>
      </c>
      <c r="N67" s="69" t="n">
        <f aca="false">H67+K67</f>
        <v>0</v>
      </c>
    </row>
    <row r="68" customFormat="false" ht="43.1" hidden="false" customHeight="false" outlineLevel="0" collapsed="false">
      <c r="A68" s="57" t="s">
        <v>126</v>
      </c>
      <c r="B68" s="58" t="s">
        <v>127</v>
      </c>
      <c r="C68" s="59" t="s">
        <v>30</v>
      </c>
      <c r="D68" s="60" t="n">
        <v>194.86</v>
      </c>
      <c r="E68" s="61" t="n">
        <v>109.837683594599</v>
      </c>
      <c r="F68" s="62" t="n">
        <v>0</v>
      </c>
      <c r="G68" s="63" t="n">
        <f aca="false">F68*E68</f>
        <v>0</v>
      </c>
      <c r="H68" s="64" t="n">
        <f aca="false">F68/D68</f>
        <v>0</v>
      </c>
      <c r="I68" s="65"/>
      <c r="J68" s="66" t="n">
        <f aca="false">I68*E68</f>
        <v>0</v>
      </c>
      <c r="K68" s="64" t="n">
        <f aca="false">I68/D68</f>
        <v>0</v>
      </c>
      <c r="L68" s="67" t="n">
        <f aca="false">F68+I68</f>
        <v>0</v>
      </c>
      <c r="M68" s="68" t="n">
        <f aca="false">G68+J68</f>
        <v>0</v>
      </c>
      <c r="N68" s="69" t="n">
        <f aca="false">H68+K68</f>
        <v>0</v>
      </c>
    </row>
    <row r="69" customFormat="false" ht="22.35" hidden="false" customHeight="false" outlineLevel="0" collapsed="false">
      <c r="A69" s="57" t="s">
        <v>128</v>
      </c>
      <c r="B69" s="58" t="s">
        <v>117</v>
      </c>
      <c r="C69" s="59" t="s">
        <v>62</v>
      </c>
      <c r="D69" s="60" t="n">
        <v>12.534</v>
      </c>
      <c r="E69" s="61" t="n">
        <v>926.426575060938</v>
      </c>
      <c r="F69" s="62" t="n">
        <v>0</v>
      </c>
      <c r="G69" s="63" t="n">
        <f aca="false">F69*E69</f>
        <v>0</v>
      </c>
      <c r="H69" s="64" t="n">
        <f aca="false">F69/D69</f>
        <v>0</v>
      </c>
      <c r="I69" s="65"/>
      <c r="J69" s="66" t="n">
        <f aca="false">I69*E69</f>
        <v>0</v>
      </c>
      <c r="K69" s="64" t="n">
        <f aca="false">I69/D69</f>
        <v>0</v>
      </c>
      <c r="L69" s="67" t="n">
        <f aca="false">F69+I69</f>
        <v>0</v>
      </c>
      <c r="M69" s="68" t="n">
        <f aca="false">G69+J69</f>
        <v>0</v>
      </c>
      <c r="N69" s="69" t="n">
        <f aca="false">H69+K69</f>
        <v>0</v>
      </c>
    </row>
    <row r="70" customFormat="false" ht="22.35" hidden="false" customHeight="false" outlineLevel="0" collapsed="false">
      <c r="A70" s="57" t="s">
        <v>129</v>
      </c>
      <c r="B70" s="58" t="s">
        <v>130</v>
      </c>
      <c r="C70" s="59" t="s">
        <v>30</v>
      </c>
      <c r="D70" s="60" t="n">
        <v>228.54</v>
      </c>
      <c r="E70" s="61" t="n">
        <v>130.064513947274</v>
      </c>
      <c r="F70" s="62" t="n">
        <v>0</v>
      </c>
      <c r="G70" s="63" t="n">
        <f aca="false">F70*E70</f>
        <v>0</v>
      </c>
      <c r="H70" s="64" t="n">
        <f aca="false">F70/D70</f>
        <v>0</v>
      </c>
      <c r="I70" s="65"/>
      <c r="J70" s="66" t="n">
        <f aca="false">I70*E70</f>
        <v>0</v>
      </c>
      <c r="K70" s="64" t="n">
        <f aca="false">I70/D70</f>
        <v>0</v>
      </c>
      <c r="L70" s="67" t="n">
        <f aca="false">F70+I70</f>
        <v>0</v>
      </c>
      <c r="M70" s="68" t="n">
        <f aca="false">G70+J70</f>
        <v>0</v>
      </c>
      <c r="N70" s="69" t="n">
        <f aca="false">H70+K70</f>
        <v>0</v>
      </c>
    </row>
    <row r="71" customFormat="false" ht="13.8" hidden="false" customHeight="false" outlineLevel="0" collapsed="false">
      <c r="A71" s="48" t="n">
        <v>5</v>
      </c>
      <c r="B71" s="49" t="s">
        <v>131</v>
      </c>
      <c r="C71" s="50"/>
      <c r="D71" s="51"/>
      <c r="E71" s="70"/>
      <c r="F71" s="52"/>
      <c r="G71" s="53"/>
      <c r="H71" s="54"/>
      <c r="I71" s="56"/>
      <c r="J71" s="56" t="n">
        <f aca="false">SUM(J72:J83)</f>
        <v>723.805245625733</v>
      </c>
      <c r="K71" s="54"/>
      <c r="L71" s="53"/>
      <c r="M71" s="56" t="n">
        <f aca="false">SUM(M72:M83)</f>
        <v>10999.9094144872</v>
      </c>
      <c r="N71" s="54"/>
    </row>
    <row r="72" customFormat="false" ht="43.1" hidden="false" customHeight="false" outlineLevel="0" collapsed="false">
      <c r="A72" s="57" t="s">
        <v>132</v>
      </c>
      <c r="B72" s="58" t="s">
        <v>133</v>
      </c>
      <c r="C72" s="59" t="s">
        <v>30</v>
      </c>
      <c r="D72" s="60" t="n">
        <v>276.34</v>
      </c>
      <c r="E72" s="61" t="n">
        <v>71.3822827484611</v>
      </c>
      <c r="F72" s="62" t="n">
        <v>0</v>
      </c>
      <c r="G72" s="63" t="n">
        <f aca="false">F72*E72</f>
        <v>0</v>
      </c>
      <c r="H72" s="64" t="n">
        <f aca="false">F72/D72</f>
        <v>0</v>
      </c>
      <c r="I72" s="65"/>
      <c r="J72" s="66" t="n">
        <f aca="false">I72*E72</f>
        <v>0</v>
      </c>
      <c r="K72" s="64" t="n">
        <f aca="false">I72/D72</f>
        <v>0</v>
      </c>
      <c r="L72" s="67" t="n">
        <f aca="false">F72+I72</f>
        <v>0</v>
      </c>
      <c r="M72" s="68" t="n">
        <f aca="false">G72+J72</f>
        <v>0</v>
      </c>
      <c r="N72" s="69" t="n">
        <f aca="false">H72+K72</f>
        <v>0</v>
      </c>
    </row>
    <row r="73" customFormat="false" ht="32.8" hidden="false" customHeight="false" outlineLevel="0" collapsed="false">
      <c r="A73" s="57" t="s">
        <v>134</v>
      </c>
      <c r="B73" s="58" t="s">
        <v>135</v>
      </c>
      <c r="C73" s="59" t="s">
        <v>30</v>
      </c>
      <c r="D73" s="60" t="n">
        <v>0.16</v>
      </c>
      <c r="E73" s="61" t="n">
        <v>96.6158641928238</v>
      </c>
      <c r="F73" s="62" t="n">
        <v>0</v>
      </c>
      <c r="G73" s="63" t="n">
        <f aca="false">F73*E73</f>
        <v>0</v>
      </c>
      <c r="H73" s="64" t="n">
        <f aca="false">F73/D73</f>
        <v>0</v>
      </c>
      <c r="I73" s="65" t="n">
        <v>0.16</v>
      </c>
      <c r="J73" s="66" t="n">
        <f aca="false">I73*E73</f>
        <v>15.4585382708518</v>
      </c>
      <c r="K73" s="64" t="n">
        <f aca="false">I73/D73</f>
        <v>1</v>
      </c>
      <c r="L73" s="67" t="n">
        <f aca="false">F73+I73</f>
        <v>0.16</v>
      </c>
      <c r="M73" s="68" t="n">
        <f aca="false">G73+J73</f>
        <v>15.4585382708518</v>
      </c>
      <c r="N73" s="69" t="n">
        <f aca="false">H73+K73</f>
        <v>1</v>
      </c>
    </row>
    <row r="74" customFormat="false" ht="32.8" hidden="false" customHeight="false" outlineLevel="0" collapsed="false">
      <c r="A74" s="57" t="s">
        <v>136</v>
      </c>
      <c r="B74" s="58" t="s">
        <v>137</v>
      </c>
      <c r="C74" s="59" t="s">
        <v>30</v>
      </c>
      <c r="D74" s="60" t="n">
        <v>71.05</v>
      </c>
      <c r="E74" s="61" t="n">
        <v>149.369924475979</v>
      </c>
      <c r="F74" s="62" t="n">
        <v>0</v>
      </c>
      <c r="G74" s="63" t="n">
        <f aca="false">F74*E74</f>
        <v>0</v>
      </c>
      <c r="H74" s="64" t="n">
        <f aca="false">F74/D74</f>
        <v>0</v>
      </c>
      <c r="I74" s="65"/>
      <c r="J74" s="66" t="n">
        <f aca="false">I74*E74</f>
        <v>0</v>
      </c>
      <c r="K74" s="64" t="n">
        <f aca="false">I74/D74</f>
        <v>0</v>
      </c>
      <c r="L74" s="67" t="n">
        <f aca="false">F74+I74</f>
        <v>0</v>
      </c>
      <c r="M74" s="68" t="n">
        <f aca="false">G74+J74</f>
        <v>0</v>
      </c>
      <c r="N74" s="69" t="n">
        <f aca="false">H74+K74</f>
        <v>0</v>
      </c>
    </row>
    <row r="75" customFormat="false" ht="32.8" hidden="false" customHeight="false" outlineLevel="0" collapsed="false">
      <c r="A75" s="57" t="s">
        <v>138</v>
      </c>
      <c r="B75" s="58" t="s">
        <v>139</v>
      </c>
      <c r="C75" s="59" t="s">
        <v>30</v>
      </c>
      <c r="D75" s="60" t="n">
        <v>18.59</v>
      </c>
      <c r="E75" s="61" t="n">
        <v>282.254205113472</v>
      </c>
      <c r="F75" s="62" t="n">
        <v>0</v>
      </c>
      <c r="G75" s="63" t="n">
        <f aca="false">F75*E75</f>
        <v>0</v>
      </c>
      <c r="H75" s="64" t="n">
        <f aca="false">F75/D75</f>
        <v>0</v>
      </c>
      <c r="I75" s="65"/>
      <c r="J75" s="66" t="n">
        <f aca="false">I75*E75</f>
        <v>0</v>
      </c>
      <c r="K75" s="64" t="n">
        <f aca="false">I75/D75</f>
        <v>0</v>
      </c>
      <c r="L75" s="67" t="n">
        <f aca="false">F75+I75</f>
        <v>0</v>
      </c>
      <c r="M75" s="68" t="n">
        <f aca="false">G75+J75</f>
        <v>0</v>
      </c>
      <c r="N75" s="69" t="n">
        <f aca="false">H75+K75</f>
        <v>0</v>
      </c>
    </row>
    <row r="76" customFormat="false" ht="22.35" hidden="false" customHeight="false" outlineLevel="0" collapsed="false">
      <c r="A76" s="57" t="s">
        <v>140</v>
      </c>
      <c r="B76" s="58" t="s">
        <v>141</v>
      </c>
      <c r="C76" s="59" t="s">
        <v>30</v>
      </c>
      <c r="D76" s="60" t="n">
        <v>1406.32</v>
      </c>
      <c r="E76" s="61" t="n">
        <v>7.84872066923204</v>
      </c>
      <c r="F76" s="62" t="n">
        <v>142.54</v>
      </c>
      <c r="G76" s="63" t="n">
        <f aca="false">F76*E76</f>
        <v>1118.75664419234</v>
      </c>
      <c r="H76" s="64" t="n">
        <f aca="false">F76/D76</f>
        <v>0.101356732464873</v>
      </c>
      <c r="I76" s="65" t="n">
        <v>6.76</v>
      </c>
      <c r="J76" s="66" t="n">
        <f aca="false">I76*E76</f>
        <v>53.0573517240086</v>
      </c>
      <c r="K76" s="64" t="n">
        <f aca="false">I76/D76</f>
        <v>0.00480687183571307</v>
      </c>
      <c r="L76" s="67" t="n">
        <f aca="false">F76+I76</f>
        <v>149.3</v>
      </c>
      <c r="M76" s="68" t="n">
        <f aca="false">G76+J76</f>
        <v>1171.81399591635</v>
      </c>
      <c r="N76" s="69" t="n">
        <f aca="false">H76+K76</f>
        <v>0.106163604300586</v>
      </c>
    </row>
    <row r="77" customFormat="false" ht="22.35" hidden="false" customHeight="false" outlineLevel="0" collapsed="false">
      <c r="A77" s="57" t="s">
        <v>142</v>
      </c>
      <c r="B77" s="58" t="s">
        <v>143</v>
      </c>
      <c r="C77" s="59" t="s">
        <v>30</v>
      </c>
      <c r="D77" s="60" t="n">
        <v>224.57</v>
      </c>
      <c r="E77" s="61" t="n">
        <v>37.8115171137261</v>
      </c>
      <c r="F77" s="62" t="n">
        <v>0</v>
      </c>
      <c r="G77" s="63" t="n">
        <f aca="false">F77*E77</f>
        <v>0</v>
      </c>
      <c r="H77" s="64" t="n">
        <f aca="false">F77/D77</f>
        <v>0</v>
      </c>
      <c r="I77" s="65"/>
      <c r="J77" s="66" t="n">
        <f aca="false">I77*E77</f>
        <v>0</v>
      </c>
      <c r="K77" s="64" t="n">
        <f aca="false">I77/D77</f>
        <v>0</v>
      </c>
      <c r="L77" s="67" t="n">
        <f aca="false">F77+I77</f>
        <v>0</v>
      </c>
      <c r="M77" s="68" t="n">
        <f aca="false">G77+J77</f>
        <v>0</v>
      </c>
      <c r="N77" s="69" t="n">
        <f aca="false">H77+K77</f>
        <v>0</v>
      </c>
    </row>
    <row r="78" customFormat="false" ht="22.35" hidden="false" customHeight="false" outlineLevel="0" collapsed="false">
      <c r="A78" s="57" t="s">
        <v>144</v>
      </c>
      <c r="B78" s="58" t="s">
        <v>145</v>
      </c>
      <c r="C78" s="59" t="s">
        <v>30</v>
      </c>
      <c r="D78" s="60" t="n">
        <v>1148.32</v>
      </c>
      <c r="E78" s="61" t="n">
        <v>64.244054473615</v>
      </c>
      <c r="F78" s="62" t="n">
        <v>142.54</v>
      </c>
      <c r="G78" s="63" t="n">
        <f aca="false">F78*E78</f>
        <v>9157.34752466908</v>
      </c>
      <c r="H78" s="64" t="n">
        <f aca="false">F78/D78</f>
        <v>0.124129162602759</v>
      </c>
      <c r="I78" s="65" t="n">
        <v>10.2</v>
      </c>
      <c r="J78" s="66" t="n">
        <f aca="false">I78*E78</f>
        <v>655.289355630873</v>
      </c>
      <c r="K78" s="64" t="n">
        <f aca="false">I78/D78</f>
        <v>0.00888254145186011</v>
      </c>
      <c r="L78" s="67" t="n">
        <f aca="false">F78+I78</f>
        <v>152.74</v>
      </c>
      <c r="M78" s="68" t="n">
        <f aca="false">G78+J78</f>
        <v>9812.63688029995</v>
      </c>
      <c r="N78" s="69" t="n">
        <f aca="false">H78+K78</f>
        <v>0.133011704054619</v>
      </c>
    </row>
    <row r="79" customFormat="false" ht="22.35" hidden="false" customHeight="false" outlineLevel="0" collapsed="false">
      <c r="A79" s="57" t="s">
        <v>146</v>
      </c>
      <c r="B79" s="58" t="s">
        <v>147</v>
      </c>
      <c r="C79" s="59" t="s">
        <v>30</v>
      </c>
      <c r="D79" s="60" t="n">
        <v>20.98</v>
      </c>
      <c r="E79" s="61" t="n">
        <v>562.521251811396</v>
      </c>
      <c r="F79" s="62" t="n">
        <v>0</v>
      </c>
      <c r="G79" s="63" t="n">
        <f aca="false">F79*E79</f>
        <v>0</v>
      </c>
      <c r="H79" s="64" t="n">
        <f aca="false">F79/D79</f>
        <v>0</v>
      </c>
      <c r="I79" s="65"/>
      <c r="J79" s="66" t="n">
        <f aca="false">I79*E79</f>
        <v>0</v>
      </c>
      <c r="K79" s="64" t="n">
        <f aca="false">I79/D79</f>
        <v>0</v>
      </c>
      <c r="L79" s="67" t="n">
        <f aca="false">F79+I79</f>
        <v>0</v>
      </c>
      <c r="M79" s="68" t="n">
        <f aca="false">G79+J79</f>
        <v>0</v>
      </c>
      <c r="N79" s="69" t="n">
        <f aca="false">H79+K79</f>
        <v>0</v>
      </c>
    </row>
    <row r="80" customFormat="false" ht="22.35" hidden="false" customHeight="false" outlineLevel="0" collapsed="false">
      <c r="A80" s="57" t="s">
        <v>148</v>
      </c>
      <c r="B80" s="58" t="s">
        <v>149</v>
      </c>
      <c r="C80" s="59" t="s">
        <v>87</v>
      </c>
      <c r="D80" s="60" t="n">
        <v>47.5</v>
      </c>
      <c r="E80" s="61" t="n">
        <v>10.4908642608547</v>
      </c>
      <c r="F80" s="62" t="n">
        <v>0</v>
      </c>
      <c r="G80" s="63" t="n">
        <f aca="false">F80*E80</f>
        <v>0</v>
      </c>
      <c r="H80" s="64" t="n">
        <f aca="false">F80/D80</f>
        <v>0</v>
      </c>
      <c r="I80" s="65"/>
      <c r="J80" s="66" t="n">
        <f aca="false">I80*E80</f>
        <v>0</v>
      </c>
      <c r="K80" s="64" t="n">
        <f aca="false">I80/D80</f>
        <v>0</v>
      </c>
      <c r="L80" s="67" t="n">
        <f aca="false">F80+I80</f>
        <v>0</v>
      </c>
      <c r="M80" s="68" t="n">
        <f aca="false">G80+J80</f>
        <v>0</v>
      </c>
      <c r="N80" s="69" t="n">
        <f aca="false">H80+K80</f>
        <v>0</v>
      </c>
    </row>
    <row r="81" customFormat="false" ht="22.35" hidden="false" customHeight="false" outlineLevel="0" collapsed="false">
      <c r="A81" s="57" t="s">
        <v>150</v>
      </c>
      <c r="B81" s="58" t="s">
        <v>151</v>
      </c>
      <c r="C81" s="59" t="s">
        <v>30</v>
      </c>
      <c r="D81" s="60" t="n">
        <v>9.66</v>
      </c>
      <c r="E81" s="61" t="n">
        <v>187.481180568587</v>
      </c>
      <c r="F81" s="62" t="n">
        <v>0</v>
      </c>
      <c r="G81" s="63" t="n">
        <f aca="false">F81*E81</f>
        <v>0</v>
      </c>
      <c r="H81" s="64" t="n">
        <f aca="false">F81/D81</f>
        <v>0</v>
      </c>
      <c r="I81" s="65"/>
      <c r="J81" s="66" t="n">
        <f aca="false">I81*E81</f>
        <v>0</v>
      </c>
      <c r="K81" s="64" t="n">
        <f aca="false">I81/D81</f>
        <v>0</v>
      </c>
      <c r="L81" s="67" t="n">
        <f aca="false">F81+I81</f>
        <v>0</v>
      </c>
      <c r="M81" s="68" t="n">
        <f aca="false">G81+J81</f>
        <v>0</v>
      </c>
      <c r="N81" s="69" t="n">
        <f aca="false">H81+K81</f>
        <v>0</v>
      </c>
    </row>
    <row r="82" customFormat="false" ht="13.8" hidden="false" customHeight="false" outlineLevel="0" collapsed="false">
      <c r="A82" s="57" t="s">
        <v>152</v>
      </c>
      <c r="B82" s="58" t="s">
        <v>153</v>
      </c>
      <c r="C82" s="59" t="s">
        <v>30</v>
      </c>
      <c r="D82" s="60" t="n">
        <v>99.73</v>
      </c>
      <c r="E82" s="61" t="n">
        <v>10.6351830284643</v>
      </c>
      <c r="F82" s="62" t="n">
        <v>0</v>
      </c>
      <c r="G82" s="63" t="n">
        <f aca="false">F82*E82</f>
        <v>0</v>
      </c>
      <c r="H82" s="64" t="n">
        <f aca="false">F82/D82</f>
        <v>0</v>
      </c>
      <c r="I82" s="65"/>
      <c r="J82" s="66" t="n">
        <f aca="false">I82*E82</f>
        <v>0</v>
      </c>
      <c r="K82" s="64" t="n">
        <f aca="false">I82/D82</f>
        <v>0</v>
      </c>
      <c r="L82" s="67" t="n">
        <f aca="false">F82+I82</f>
        <v>0</v>
      </c>
      <c r="M82" s="68" t="n">
        <f aca="false">G82+J82</f>
        <v>0</v>
      </c>
      <c r="N82" s="69" t="n">
        <f aca="false">H82+K82</f>
        <v>0</v>
      </c>
    </row>
    <row r="83" customFormat="false" ht="32.8" hidden="false" customHeight="false" outlineLevel="0" collapsed="false">
      <c r="A83" s="57" t="s">
        <v>154</v>
      </c>
      <c r="B83" s="58" t="s">
        <v>155</v>
      </c>
      <c r="C83" s="59" t="s">
        <v>30</v>
      </c>
      <c r="D83" s="60" t="n">
        <v>50.61</v>
      </c>
      <c r="E83" s="61" t="n">
        <v>84.8150295798201</v>
      </c>
      <c r="F83" s="62" t="n">
        <v>0</v>
      </c>
      <c r="G83" s="63" t="n">
        <f aca="false">F83*E83</f>
        <v>0</v>
      </c>
      <c r="H83" s="64" t="n">
        <f aca="false">F83/D83</f>
        <v>0</v>
      </c>
      <c r="I83" s="65"/>
      <c r="J83" s="66" t="n">
        <f aca="false">I83*E83</f>
        <v>0</v>
      </c>
      <c r="K83" s="64" t="n">
        <f aca="false">I83/D83</f>
        <v>0</v>
      </c>
      <c r="L83" s="67" t="n">
        <f aca="false">F83+I83</f>
        <v>0</v>
      </c>
      <c r="M83" s="68" t="n">
        <f aca="false">G83+J83</f>
        <v>0</v>
      </c>
      <c r="N83" s="69" t="n">
        <f aca="false">H83+K83</f>
        <v>0</v>
      </c>
    </row>
    <row r="84" customFormat="false" ht="13.8" hidden="false" customHeight="false" outlineLevel="0" collapsed="false">
      <c r="A84" s="48" t="s">
        <v>156</v>
      </c>
      <c r="B84" s="49" t="s">
        <v>157</v>
      </c>
      <c r="C84" s="50"/>
      <c r="D84" s="51"/>
      <c r="E84" s="70"/>
      <c r="F84" s="52"/>
      <c r="G84" s="53"/>
      <c r="H84" s="54"/>
      <c r="I84" s="56"/>
      <c r="J84" s="56" t="n">
        <f aca="false">SUM(J85:J85)</f>
        <v>0</v>
      </c>
      <c r="K84" s="54"/>
      <c r="L84" s="53"/>
      <c r="M84" s="56" t="n">
        <f aca="false">SUM(M85:M85)</f>
        <v>0</v>
      </c>
      <c r="N84" s="54"/>
    </row>
    <row r="85" customFormat="false" ht="13.8" hidden="false" customHeight="false" outlineLevel="0" collapsed="false">
      <c r="A85" s="57" t="s">
        <v>158</v>
      </c>
      <c r="B85" s="58" t="s">
        <v>159</v>
      </c>
      <c r="C85" s="59" t="s">
        <v>30</v>
      </c>
      <c r="D85" s="60" t="n">
        <v>58.34</v>
      </c>
      <c r="E85" s="61" t="n">
        <v>57.7027241988177</v>
      </c>
      <c r="F85" s="62" t="n">
        <v>0</v>
      </c>
      <c r="G85" s="63" t="n">
        <f aca="false">F85*E85</f>
        <v>0</v>
      </c>
      <c r="H85" s="64" t="n">
        <f aca="false">F85/D85</f>
        <v>0</v>
      </c>
      <c r="I85" s="65"/>
      <c r="J85" s="66" t="n">
        <f aca="false">I85*E85</f>
        <v>0</v>
      </c>
      <c r="K85" s="64" t="n">
        <f aca="false">I85/D85</f>
        <v>0</v>
      </c>
      <c r="L85" s="67" t="n">
        <f aca="false">F85+I85</f>
        <v>0</v>
      </c>
      <c r="M85" s="68" t="n">
        <f aca="false">G85+J85</f>
        <v>0</v>
      </c>
      <c r="N85" s="69" t="n">
        <f aca="false">H85+K85</f>
        <v>0</v>
      </c>
    </row>
    <row r="86" customFormat="false" ht="13.8" hidden="false" customHeight="false" outlineLevel="0" collapsed="false">
      <c r="A86" s="48" t="n">
        <v>7</v>
      </c>
      <c r="B86" s="49" t="s">
        <v>157</v>
      </c>
      <c r="C86" s="50"/>
      <c r="D86" s="51"/>
      <c r="E86" s="70"/>
      <c r="F86" s="52"/>
      <c r="G86" s="53"/>
      <c r="H86" s="54"/>
      <c r="I86" s="56"/>
      <c r="J86" s="56" t="n">
        <f aca="false">SUM(J87:J91)</f>
        <v>558.469502410755</v>
      </c>
      <c r="K86" s="54"/>
      <c r="L86" s="53"/>
      <c r="M86" s="56" t="n">
        <f aca="false">SUM(M87:M91)</f>
        <v>558.469502410755</v>
      </c>
      <c r="N86" s="54"/>
    </row>
    <row r="87" customFormat="false" ht="43.1" hidden="false" customHeight="false" outlineLevel="0" collapsed="false">
      <c r="A87" s="57" t="s">
        <v>160</v>
      </c>
      <c r="B87" s="58" t="s">
        <v>161</v>
      </c>
      <c r="C87" s="59" t="s">
        <v>30</v>
      </c>
      <c r="D87" s="60" t="n">
        <v>178.72</v>
      </c>
      <c r="E87" s="61" t="n">
        <v>156.086297891658</v>
      </c>
      <c r="F87" s="62" t="n">
        <v>0</v>
      </c>
      <c r="G87" s="63" t="n">
        <f aca="false">F87*E87</f>
        <v>0</v>
      </c>
      <c r="H87" s="64" t="n">
        <f aca="false">F87/D87</f>
        <v>0</v>
      </c>
      <c r="I87" s="65"/>
      <c r="J87" s="66" t="n">
        <f aca="false">I87*E87</f>
        <v>0</v>
      </c>
      <c r="K87" s="64" t="n">
        <f aca="false">I87/D87</f>
        <v>0</v>
      </c>
      <c r="L87" s="67" t="n">
        <f aca="false">F87+I87</f>
        <v>0</v>
      </c>
      <c r="M87" s="68" t="n">
        <f aca="false">G87+J87</f>
        <v>0</v>
      </c>
      <c r="N87" s="69" t="n">
        <f aca="false">H87+K87</f>
        <v>0</v>
      </c>
    </row>
    <row r="88" customFormat="false" ht="32.8" hidden="false" customHeight="false" outlineLevel="0" collapsed="false">
      <c r="A88" s="57" t="s">
        <v>162</v>
      </c>
      <c r="B88" s="58" t="s">
        <v>163</v>
      </c>
      <c r="C88" s="59" t="s">
        <v>30</v>
      </c>
      <c r="D88" s="60" t="n">
        <v>332.47</v>
      </c>
      <c r="E88" s="61" t="n">
        <v>116.032289158152</v>
      </c>
      <c r="F88" s="62" t="n">
        <v>0</v>
      </c>
      <c r="G88" s="63" t="n">
        <f aca="false">F88*E88</f>
        <v>0</v>
      </c>
      <c r="H88" s="64" t="n">
        <f aca="false">F88/D88</f>
        <v>0</v>
      </c>
      <c r="I88" s="65"/>
      <c r="J88" s="66" t="n">
        <f aca="false">I88*E88</f>
        <v>0</v>
      </c>
      <c r="K88" s="64" t="n">
        <f aca="false">I88/D88</f>
        <v>0</v>
      </c>
      <c r="L88" s="67" t="n">
        <f aca="false">F88+I88</f>
        <v>0</v>
      </c>
      <c r="M88" s="68" t="n">
        <f aca="false">G88+J88</f>
        <v>0</v>
      </c>
      <c r="N88" s="69" t="n">
        <f aca="false">H88+K88</f>
        <v>0</v>
      </c>
    </row>
    <row r="89" customFormat="false" ht="32.8" hidden="false" customHeight="false" outlineLevel="0" collapsed="false">
      <c r="A89" s="57" t="s">
        <v>164</v>
      </c>
      <c r="B89" s="58" t="s">
        <v>165</v>
      </c>
      <c r="C89" s="59" t="s">
        <v>87</v>
      </c>
      <c r="D89" s="60" t="n">
        <v>63.75</v>
      </c>
      <c r="E89" s="61" t="n">
        <v>49.6012502830676</v>
      </c>
      <c r="F89" s="62" t="n">
        <v>0</v>
      </c>
      <c r="G89" s="63" t="n">
        <f aca="false">F89*E89</f>
        <v>0</v>
      </c>
      <c r="H89" s="64" t="n">
        <f aca="false">F89/D89</f>
        <v>0</v>
      </c>
      <c r="I89" s="65"/>
      <c r="J89" s="66" t="n">
        <f aca="false">I89*E89</f>
        <v>0</v>
      </c>
      <c r="K89" s="64" t="n">
        <f aca="false">I89/D89</f>
        <v>0</v>
      </c>
      <c r="L89" s="67" t="n">
        <f aca="false">F89+I89</f>
        <v>0</v>
      </c>
      <c r="M89" s="68" t="n">
        <f aca="false">G89+J89</f>
        <v>0</v>
      </c>
      <c r="N89" s="69" t="n">
        <f aca="false">H89+K89</f>
        <v>0</v>
      </c>
    </row>
    <row r="90" customFormat="false" ht="13.8" hidden="false" customHeight="false" outlineLevel="0" collapsed="false">
      <c r="A90" s="57" t="s">
        <v>166</v>
      </c>
      <c r="B90" s="58" t="s">
        <v>167</v>
      </c>
      <c r="C90" s="59" t="s">
        <v>87</v>
      </c>
      <c r="D90" s="60" t="n">
        <v>2</v>
      </c>
      <c r="E90" s="61" t="n">
        <v>60.1587232058959</v>
      </c>
      <c r="F90" s="62" t="n">
        <v>0</v>
      </c>
      <c r="G90" s="63" t="n">
        <f aca="false">F90*E90</f>
        <v>0</v>
      </c>
      <c r="H90" s="64" t="n">
        <f aca="false">F90/D90</f>
        <v>0</v>
      </c>
      <c r="I90" s="65"/>
      <c r="J90" s="66" t="n">
        <f aca="false">I90*E90</f>
        <v>0</v>
      </c>
      <c r="K90" s="64" t="n">
        <f aca="false">I90/D90</f>
        <v>0</v>
      </c>
      <c r="L90" s="67" t="n">
        <f aca="false">F90+I90</f>
        <v>0</v>
      </c>
      <c r="M90" s="68" t="n">
        <f aca="false">G90+J90</f>
        <v>0</v>
      </c>
      <c r="N90" s="69" t="n">
        <f aca="false">H90+K90</f>
        <v>0</v>
      </c>
    </row>
    <row r="91" customFormat="false" ht="22.35" hidden="false" customHeight="false" outlineLevel="0" collapsed="false">
      <c r="A91" s="57" t="s">
        <v>168</v>
      </c>
      <c r="B91" s="58" t="s">
        <v>169</v>
      </c>
      <c r="C91" s="59" t="s">
        <v>30</v>
      </c>
      <c r="D91" s="60" t="n">
        <v>8.525</v>
      </c>
      <c r="E91" s="61" t="n">
        <v>65.5096190511149</v>
      </c>
      <c r="F91" s="62" t="n">
        <v>0</v>
      </c>
      <c r="G91" s="63" t="n">
        <f aca="false">F91*E91</f>
        <v>0</v>
      </c>
      <c r="H91" s="64" t="n">
        <f aca="false">F91/D91</f>
        <v>0</v>
      </c>
      <c r="I91" s="65" t="n">
        <v>8.525</v>
      </c>
      <c r="J91" s="66" t="n">
        <f aca="false">I91*E91</f>
        <v>558.469502410755</v>
      </c>
      <c r="K91" s="64" t="n">
        <f aca="false">I91/D91</f>
        <v>1</v>
      </c>
      <c r="L91" s="67" t="n">
        <f aca="false">F91+I91</f>
        <v>8.525</v>
      </c>
      <c r="M91" s="68" t="n">
        <f aca="false">G91+J91</f>
        <v>558.469502410755</v>
      </c>
      <c r="N91" s="69" t="n">
        <f aca="false">H91+K91</f>
        <v>1</v>
      </c>
    </row>
    <row r="92" customFormat="false" ht="13.8" hidden="false" customHeight="false" outlineLevel="0" collapsed="false">
      <c r="A92" s="48" t="n">
        <v>8</v>
      </c>
      <c r="B92" s="49" t="s">
        <v>170</v>
      </c>
      <c r="C92" s="50"/>
      <c r="D92" s="51"/>
      <c r="E92" s="70"/>
      <c r="F92" s="52"/>
      <c r="G92" s="53"/>
      <c r="H92" s="54"/>
      <c r="I92" s="56"/>
      <c r="J92" s="56" t="n">
        <f aca="false">SUM(J93:J100)</f>
        <v>0</v>
      </c>
      <c r="K92" s="54"/>
      <c r="L92" s="53"/>
      <c r="M92" s="56" t="n">
        <f aca="false">SUM(M93:M100)</f>
        <v>0</v>
      </c>
      <c r="N92" s="54"/>
    </row>
    <row r="93" customFormat="false" ht="22.35" hidden="false" customHeight="false" outlineLevel="0" collapsed="false">
      <c r="A93" s="57" t="s">
        <v>171</v>
      </c>
      <c r="B93" s="58" t="s">
        <v>172</v>
      </c>
      <c r="C93" s="59" t="s">
        <v>30</v>
      </c>
      <c r="D93" s="60" t="n">
        <v>32.93</v>
      </c>
      <c r="E93" s="61" t="n">
        <v>1290.66494162035</v>
      </c>
      <c r="F93" s="62" t="n">
        <v>0</v>
      </c>
      <c r="G93" s="63" t="n">
        <f aca="false">F93*E93</f>
        <v>0</v>
      </c>
      <c r="H93" s="64" t="n">
        <f aca="false">F93/D93</f>
        <v>0</v>
      </c>
      <c r="I93" s="65"/>
      <c r="J93" s="66" t="n">
        <f aca="false">I93*E93</f>
        <v>0</v>
      </c>
      <c r="K93" s="64" t="n">
        <f aca="false">I93/D93</f>
        <v>0</v>
      </c>
      <c r="L93" s="67" t="n">
        <f aca="false">F93+I93</f>
        <v>0</v>
      </c>
      <c r="M93" s="68" t="n">
        <f aca="false">G93+J93</f>
        <v>0</v>
      </c>
      <c r="N93" s="69" t="n">
        <f aca="false">H93+K93</f>
        <v>0</v>
      </c>
    </row>
    <row r="94" customFormat="false" ht="13.8" hidden="false" customHeight="false" outlineLevel="0" collapsed="false">
      <c r="A94" s="57" t="s">
        <v>173</v>
      </c>
      <c r="B94" s="58" t="s">
        <v>174</v>
      </c>
      <c r="C94" s="59" t="s">
        <v>30</v>
      </c>
      <c r="D94" s="60" t="n">
        <v>7.14</v>
      </c>
      <c r="E94" s="61" t="n">
        <v>604.70673772806</v>
      </c>
      <c r="F94" s="62" t="n">
        <v>0</v>
      </c>
      <c r="G94" s="63" t="n">
        <f aca="false">F94*E94</f>
        <v>0</v>
      </c>
      <c r="H94" s="64" t="n">
        <f aca="false">F94/D94</f>
        <v>0</v>
      </c>
      <c r="I94" s="65"/>
      <c r="J94" s="66" t="n">
        <f aca="false">I94*E94</f>
        <v>0</v>
      </c>
      <c r="K94" s="64" t="n">
        <f aca="false">I94/D94</f>
        <v>0</v>
      </c>
      <c r="L94" s="67" t="n">
        <f aca="false">F94+I94</f>
        <v>0</v>
      </c>
      <c r="M94" s="68" t="n">
        <f aca="false">G94+J94</f>
        <v>0</v>
      </c>
      <c r="N94" s="69" t="n">
        <f aca="false">H94+K94</f>
        <v>0</v>
      </c>
    </row>
    <row r="95" customFormat="false" ht="32.8" hidden="false" customHeight="false" outlineLevel="0" collapsed="false">
      <c r="A95" s="57" t="s">
        <v>175</v>
      </c>
      <c r="B95" s="58" t="s">
        <v>176</v>
      </c>
      <c r="C95" s="59" t="s">
        <v>30</v>
      </c>
      <c r="D95" s="60" t="n">
        <v>2.4</v>
      </c>
      <c r="E95" s="61" t="n">
        <v>652.820394560382</v>
      </c>
      <c r="F95" s="62" t="n">
        <v>0</v>
      </c>
      <c r="G95" s="63" t="n">
        <f aca="false">F95*E95</f>
        <v>0</v>
      </c>
      <c r="H95" s="64" t="n">
        <f aca="false">F95/D95</f>
        <v>0</v>
      </c>
      <c r="I95" s="65"/>
      <c r="J95" s="66" t="n">
        <f aca="false">I95*E95</f>
        <v>0</v>
      </c>
      <c r="K95" s="64" t="n">
        <f aca="false">I95/D95</f>
        <v>0</v>
      </c>
      <c r="L95" s="67" t="n">
        <f aca="false">F95+I95</f>
        <v>0</v>
      </c>
      <c r="M95" s="68" t="n">
        <f aca="false">G95+J95</f>
        <v>0</v>
      </c>
      <c r="N95" s="69" t="n">
        <f aca="false">H95+K95</f>
        <v>0</v>
      </c>
    </row>
    <row r="96" customFormat="false" ht="13.8" hidden="false" customHeight="false" outlineLevel="0" collapsed="false">
      <c r="A96" s="57" t="s">
        <v>177</v>
      </c>
      <c r="B96" s="58" t="s">
        <v>178</v>
      </c>
      <c r="C96" s="59" t="s">
        <v>30</v>
      </c>
      <c r="D96" s="60" t="n">
        <v>5.84</v>
      </c>
      <c r="E96" s="61" t="n">
        <v>371.043551524388</v>
      </c>
      <c r="F96" s="62" t="n">
        <v>0</v>
      </c>
      <c r="G96" s="63" t="n">
        <f aca="false">F96*E96</f>
        <v>0</v>
      </c>
      <c r="H96" s="64" t="n">
        <f aca="false">F96/D96</f>
        <v>0</v>
      </c>
      <c r="I96" s="65"/>
      <c r="J96" s="66" t="n">
        <f aca="false">I96*E96</f>
        <v>0</v>
      </c>
      <c r="K96" s="64" t="n">
        <f aca="false">I96/D96</f>
        <v>0</v>
      </c>
      <c r="L96" s="67" t="n">
        <f aca="false">F96+I96</f>
        <v>0</v>
      </c>
      <c r="M96" s="68" t="n">
        <f aca="false">G96+J96</f>
        <v>0</v>
      </c>
      <c r="N96" s="69" t="n">
        <f aca="false">H96+K96</f>
        <v>0</v>
      </c>
    </row>
    <row r="97" customFormat="false" ht="22.35" hidden="false" customHeight="false" outlineLevel="0" collapsed="false">
      <c r="A97" s="57" t="s">
        <v>179</v>
      </c>
      <c r="B97" s="58" t="s">
        <v>180</v>
      </c>
      <c r="C97" s="59" t="s">
        <v>30</v>
      </c>
      <c r="D97" s="60" t="n">
        <v>3.81</v>
      </c>
      <c r="E97" s="61" t="n">
        <v>773.45978283838</v>
      </c>
      <c r="F97" s="62" t="n">
        <v>0</v>
      </c>
      <c r="G97" s="63" t="n">
        <f aca="false">F97*E97</f>
        <v>0</v>
      </c>
      <c r="H97" s="64" t="n">
        <f aca="false">F97/D97</f>
        <v>0</v>
      </c>
      <c r="I97" s="65"/>
      <c r="J97" s="66" t="n">
        <f aca="false">I97*E97</f>
        <v>0</v>
      </c>
      <c r="K97" s="64" t="n">
        <f aca="false">I97/D97</f>
        <v>0</v>
      </c>
      <c r="L97" s="67" t="n">
        <f aca="false">F97+I97</f>
        <v>0</v>
      </c>
      <c r="M97" s="68" t="n">
        <f aca="false">G97+J97</f>
        <v>0</v>
      </c>
      <c r="N97" s="69" t="n">
        <f aca="false">H97+K97</f>
        <v>0</v>
      </c>
    </row>
    <row r="98" customFormat="false" ht="43.1" hidden="false" customHeight="false" outlineLevel="0" collapsed="false">
      <c r="A98" s="57" t="s">
        <v>181</v>
      </c>
      <c r="B98" s="58" t="s">
        <v>182</v>
      </c>
      <c r="C98" s="59" t="s">
        <v>33</v>
      </c>
      <c r="D98" s="60" t="n">
        <v>1</v>
      </c>
      <c r="E98" s="61" t="n">
        <v>3288.03668533779</v>
      </c>
      <c r="F98" s="62" t="n">
        <v>0</v>
      </c>
      <c r="G98" s="63" t="n">
        <f aca="false">F98*E98</f>
        <v>0</v>
      </c>
      <c r="H98" s="64" t="n">
        <f aca="false">F98/D98</f>
        <v>0</v>
      </c>
      <c r="I98" s="65"/>
      <c r="J98" s="66" t="n">
        <f aca="false">I98*E98</f>
        <v>0</v>
      </c>
      <c r="K98" s="64" t="n">
        <f aca="false">I98/D98</f>
        <v>0</v>
      </c>
      <c r="L98" s="67" t="n">
        <f aca="false">F98+I98</f>
        <v>0</v>
      </c>
      <c r="M98" s="68" t="n">
        <f aca="false">G98+J98</f>
        <v>0</v>
      </c>
      <c r="N98" s="69" t="n">
        <f aca="false">H98+K98</f>
        <v>0</v>
      </c>
    </row>
    <row r="99" customFormat="false" ht="22.35" hidden="false" customHeight="false" outlineLevel="0" collapsed="false">
      <c r="A99" s="57" t="s">
        <v>183</v>
      </c>
      <c r="B99" s="58" t="s">
        <v>184</v>
      </c>
      <c r="C99" s="59" t="s">
        <v>87</v>
      </c>
      <c r="D99" s="60" t="n">
        <v>2.12</v>
      </c>
      <c r="E99" s="61" t="n">
        <v>371.998275679344</v>
      </c>
      <c r="F99" s="62" t="n">
        <v>0</v>
      </c>
      <c r="G99" s="63" t="n">
        <f aca="false">F99*E99</f>
        <v>0</v>
      </c>
      <c r="H99" s="64" t="n">
        <f aca="false">F99/D99</f>
        <v>0</v>
      </c>
      <c r="I99" s="65"/>
      <c r="J99" s="66" t="n">
        <f aca="false">I99*E99</f>
        <v>0</v>
      </c>
      <c r="K99" s="64" t="n">
        <f aca="false">I99/D99</f>
        <v>0</v>
      </c>
      <c r="L99" s="67" t="n">
        <f aca="false">F99+I99</f>
        <v>0</v>
      </c>
      <c r="M99" s="68" t="n">
        <f aca="false">G99+J99</f>
        <v>0</v>
      </c>
      <c r="N99" s="69" t="n">
        <f aca="false">H99+K99</f>
        <v>0</v>
      </c>
    </row>
    <row r="100" customFormat="false" ht="22.35" hidden="false" customHeight="false" outlineLevel="0" collapsed="false">
      <c r="A100" s="57" t="s">
        <v>185</v>
      </c>
      <c r="B100" s="58" t="s">
        <v>186</v>
      </c>
      <c r="C100" s="59" t="s">
        <v>30</v>
      </c>
      <c r="D100" s="60" t="n">
        <v>2.2</v>
      </c>
      <c r="E100" s="61" t="n">
        <v>384.859298162096</v>
      </c>
      <c r="F100" s="62" t="n">
        <v>0</v>
      </c>
      <c r="G100" s="63" t="n">
        <f aca="false">F100*E100</f>
        <v>0</v>
      </c>
      <c r="H100" s="64" t="n">
        <f aca="false">F100/D100</f>
        <v>0</v>
      </c>
      <c r="I100" s="65"/>
      <c r="J100" s="66" t="n">
        <f aca="false">I100*E100</f>
        <v>0</v>
      </c>
      <c r="K100" s="64" t="n">
        <f aca="false">I100/D100</f>
        <v>0</v>
      </c>
      <c r="L100" s="67" t="n">
        <f aca="false">F100+I100</f>
        <v>0</v>
      </c>
      <c r="M100" s="68" t="n">
        <f aca="false">G100+J100</f>
        <v>0</v>
      </c>
      <c r="N100" s="69" t="n">
        <f aca="false">H100+K100</f>
        <v>0</v>
      </c>
    </row>
    <row r="101" customFormat="false" ht="13.8" hidden="false" customHeight="false" outlineLevel="0" collapsed="false">
      <c r="A101" s="48" t="n">
        <v>9</v>
      </c>
      <c r="B101" s="49" t="s">
        <v>187</v>
      </c>
      <c r="C101" s="50"/>
      <c r="D101" s="51"/>
      <c r="E101" s="70"/>
      <c r="F101" s="52"/>
      <c r="G101" s="53"/>
      <c r="H101" s="54"/>
      <c r="I101" s="56"/>
      <c r="J101" s="56" t="n">
        <f aca="false">SUM(J102:J105)</f>
        <v>0</v>
      </c>
      <c r="K101" s="54"/>
      <c r="L101" s="53"/>
      <c r="M101" s="56" t="n">
        <f aca="false">SUM(M102:M105)</f>
        <v>0</v>
      </c>
      <c r="N101" s="54"/>
    </row>
    <row r="102" customFormat="false" ht="22.35" hidden="false" customHeight="false" outlineLevel="0" collapsed="false">
      <c r="A102" s="57" t="s">
        <v>188</v>
      </c>
      <c r="B102" s="58" t="s">
        <v>189</v>
      </c>
      <c r="C102" s="59" t="s">
        <v>33</v>
      </c>
      <c r="D102" s="60" t="n">
        <v>1</v>
      </c>
      <c r="E102" s="61" t="n">
        <v>444.579514343332</v>
      </c>
      <c r="F102" s="62" t="n">
        <v>0</v>
      </c>
      <c r="G102" s="63" t="n">
        <f aca="false">F102*E102</f>
        <v>0</v>
      </c>
      <c r="H102" s="64" t="n">
        <f aca="false">F102/D102</f>
        <v>0</v>
      </c>
      <c r="I102" s="65"/>
      <c r="J102" s="66" t="n">
        <f aca="false">I102*E102</f>
        <v>0</v>
      </c>
      <c r="K102" s="64" t="n">
        <f aca="false">I102/D102</f>
        <v>0</v>
      </c>
      <c r="L102" s="67" t="n">
        <f aca="false">F102+I102</f>
        <v>0</v>
      </c>
      <c r="M102" s="68" t="n">
        <f aca="false">G102+J102</f>
        <v>0</v>
      </c>
      <c r="N102" s="69" t="n">
        <f aca="false">H102+K102</f>
        <v>0</v>
      </c>
    </row>
    <row r="103" customFormat="false" ht="22.35" hidden="false" customHeight="false" outlineLevel="0" collapsed="false">
      <c r="A103" s="57" t="s">
        <v>190</v>
      </c>
      <c r="B103" s="58" t="s">
        <v>191</v>
      </c>
      <c r="C103" s="59" t="s">
        <v>33</v>
      </c>
      <c r="D103" s="60" t="n">
        <v>2</v>
      </c>
      <c r="E103" s="61" t="n">
        <v>444.579514343332</v>
      </c>
      <c r="F103" s="62" t="n">
        <v>0</v>
      </c>
      <c r="G103" s="63" t="n">
        <f aca="false">F103*E103</f>
        <v>0</v>
      </c>
      <c r="H103" s="64" t="n">
        <f aca="false">F103/D103</f>
        <v>0</v>
      </c>
      <c r="I103" s="65"/>
      <c r="J103" s="66" t="n">
        <f aca="false">I103*E103</f>
        <v>0</v>
      </c>
      <c r="K103" s="64" t="n">
        <f aca="false">I103/D103</f>
        <v>0</v>
      </c>
      <c r="L103" s="67" t="n">
        <f aca="false">F103+I103</f>
        <v>0</v>
      </c>
      <c r="M103" s="68" t="n">
        <f aca="false">G103+J103</f>
        <v>0</v>
      </c>
      <c r="N103" s="69" t="n">
        <f aca="false">H103+K103</f>
        <v>0</v>
      </c>
    </row>
    <row r="104" customFormat="false" ht="43.1" hidden="false" customHeight="false" outlineLevel="0" collapsed="false">
      <c r="A104" s="57" t="s">
        <v>192</v>
      </c>
      <c r="B104" s="58" t="s">
        <v>193</v>
      </c>
      <c r="C104" s="59" t="s">
        <v>33</v>
      </c>
      <c r="D104" s="60" t="n">
        <v>1</v>
      </c>
      <c r="E104" s="61" t="n">
        <v>1249.43417985864</v>
      </c>
      <c r="F104" s="62" t="n">
        <v>0</v>
      </c>
      <c r="G104" s="63" t="n">
        <f aca="false">F104*E104</f>
        <v>0</v>
      </c>
      <c r="H104" s="64" t="n">
        <f aca="false">F104/D104</f>
        <v>0</v>
      </c>
      <c r="I104" s="65"/>
      <c r="J104" s="66" t="n">
        <f aca="false">I104*E104</f>
        <v>0</v>
      </c>
      <c r="K104" s="64" t="n">
        <f aca="false">I104/D104</f>
        <v>0</v>
      </c>
      <c r="L104" s="67" t="n">
        <f aca="false">F104+I104</f>
        <v>0</v>
      </c>
      <c r="M104" s="68" t="n">
        <f aca="false">G104+J104</f>
        <v>0</v>
      </c>
      <c r="N104" s="69" t="n">
        <f aca="false">H104+K104</f>
        <v>0</v>
      </c>
    </row>
    <row r="105" customFormat="false" ht="43.1" hidden="false" customHeight="false" outlineLevel="0" collapsed="false">
      <c r="A105" s="57" t="s">
        <v>194</v>
      </c>
      <c r="B105" s="58" t="s">
        <v>195</v>
      </c>
      <c r="C105" s="59" t="s">
        <v>33</v>
      </c>
      <c r="D105" s="60" t="n">
        <v>2</v>
      </c>
      <c r="E105" s="61" t="n">
        <v>1277.94268718338</v>
      </c>
      <c r="F105" s="62" t="n">
        <v>0</v>
      </c>
      <c r="G105" s="63" t="n">
        <f aca="false">F105*E105</f>
        <v>0</v>
      </c>
      <c r="H105" s="64" t="n">
        <f aca="false">F105/D105</f>
        <v>0</v>
      </c>
      <c r="I105" s="65"/>
      <c r="J105" s="66" t="n">
        <f aca="false">I105*E105</f>
        <v>0</v>
      </c>
      <c r="K105" s="64" t="n">
        <f aca="false">I105/D105</f>
        <v>0</v>
      </c>
      <c r="L105" s="67" t="n">
        <f aca="false">F105+I105</f>
        <v>0</v>
      </c>
      <c r="M105" s="68" t="n">
        <f aca="false">G105+J105</f>
        <v>0</v>
      </c>
      <c r="N105" s="69" t="n">
        <f aca="false">H105+K105</f>
        <v>0</v>
      </c>
    </row>
    <row r="106" customFormat="false" ht="13.8" hidden="false" customHeight="false" outlineLevel="0" collapsed="false">
      <c r="A106" s="48" t="n">
        <v>10</v>
      </c>
      <c r="B106" s="49" t="s">
        <v>196</v>
      </c>
      <c r="C106" s="50"/>
      <c r="D106" s="51"/>
      <c r="E106" s="70"/>
      <c r="F106" s="52"/>
      <c r="G106" s="53"/>
      <c r="H106" s="54"/>
      <c r="I106" s="56"/>
      <c r="J106" s="56" t="n">
        <f aca="false">SUM(J107:J124)</f>
        <v>0</v>
      </c>
      <c r="K106" s="54"/>
      <c r="L106" s="53"/>
      <c r="M106" s="56" t="n">
        <f aca="false">SUM(M107:M124)</f>
        <v>0</v>
      </c>
      <c r="N106" s="54"/>
    </row>
    <row r="107" customFormat="false" ht="22.35" hidden="false" customHeight="false" outlineLevel="0" collapsed="false">
      <c r="A107" s="57" t="s">
        <v>197</v>
      </c>
      <c r="B107" s="58" t="s">
        <v>198</v>
      </c>
      <c r="C107" s="59" t="s">
        <v>33</v>
      </c>
      <c r="D107" s="60" t="n">
        <v>5</v>
      </c>
      <c r="E107" s="61" t="n">
        <v>39.3990235574321</v>
      </c>
      <c r="F107" s="62" t="n">
        <v>0</v>
      </c>
      <c r="G107" s="63" t="n">
        <f aca="false">F107*E107</f>
        <v>0</v>
      </c>
      <c r="H107" s="64" t="n">
        <f aca="false">F107/D107</f>
        <v>0</v>
      </c>
      <c r="I107" s="65"/>
      <c r="J107" s="66" t="n">
        <f aca="false">I107*E107</f>
        <v>0</v>
      </c>
      <c r="K107" s="64" t="n">
        <f aca="false">I107/D107</f>
        <v>0</v>
      </c>
      <c r="L107" s="67" t="n">
        <f aca="false">F107+I107</f>
        <v>0</v>
      </c>
      <c r="M107" s="68" t="n">
        <f aca="false">G107+J107</f>
        <v>0</v>
      </c>
      <c r="N107" s="69" t="n">
        <f aca="false">H107+K107</f>
        <v>0</v>
      </c>
    </row>
    <row r="108" customFormat="false" ht="22.35" hidden="false" customHeight="false" outlineLevel="0" collapsed="false">
      <c r="A108" s="57" t="s">
        <v>199</v>
      </c>
      <c r="B108" s="58" t="s">
        <v>200</v>
      </c>
      <c r="C108" s="59" t="s">
        <v>33</v>
      </c>
      <c r="D108" s="60" t="n">
        <v>1</v>
      </c>
      <c r="E108" s="61" t="n">
        <v>44.5500934167301</v>
      </c>
      <c r="F108" s="62" t="n">
        <v>0</v>
      </c>
      <c r="G108" s="63" t="n">
        <f aca="false">F108*E108</f>
        <v>0</v>
      </c>
      <c r="H108" s="64" t="n">
        <f aca="false">F108/D108</f>
        <v>0</v>
      </c>
      <c r="I108" s="65"/>
      <c r="J108" s="66" t="n">
        <f aca="false">I108*E108</f>
        <v>0</v>
      </c>
      <c r="K108" s="64" t="n">
        <f aca="false">I108/D108</f>
        <v>0</v>
      </c>
      <c r="L108" s="67" t="n">
        <f aca="false">F108+I108</f>
        <v>0</v>
      </c>
      <c r="M108" s="68" t="n">
        <f aca="false">G108+J108</f>
        <v>0</v>
      </c>
      <c r="N108" s="69" t="n">
        <f aca="false">H108+K108</f>
        <v>0</v>
      </c>
    </row>
    <row r="109" customFormat="false" ht="13.8" hidden="false" customHeight="false" outlineLevel="0" collapsed="false">
      <c r="A109" s="57" t="s">
        <v>201</v>
      </c>
      <c r="B109" s="58" t="s">
        <v>202</v>
      </c>
      <c r="C109" s="59" t="s">
        <v>33</v>
      </c>
      <c r="D109" s="60" t="n">
        <v>1</v>
      </c>
      <c r="E109" s="61" t="n">
        <v>61.1800560228257</v>
      </c>
      <c r="F109" s="62" t="n">
        <v>0</v>
      </c>
      <c r="G109" s="63" t="n">
        <f aca="false">F109*E109</f>
        <v>0</v>
      </c>
      <c r="H109" s="64" t="n">
        <f aca="false">F109/D109</f>
        <v>0</v>
      </c>
      <c r="I109" s="65"/>
      <c r="J109" s="66" t="n">
        <f aca="false">I109*E109</f>
        <v>0</v>
      </c>
      <c r="K109" s="64" t="n">
        <f aca="false">I109/D109</f>
        <v>0</v>
      </c>
      <c r="L109" s="67" t="n">
        <f aca="false">F109+I109</f>
        <v>0</v>
      </c>
      <c r="M109" s="68" t="n">
        <f aca="false">G109+J109</f>
        <v>0</v>
      </c>
      <c r="N109" s="69" t="n">
        <f aca="false">H109+K109</f>
        <v>0</v>
      </c>
    </row>
    <row r="110" customFormat="false" ht="13.8" hidden="false" customHeight="false" outlineLevel="0" collapsed="false">
      <c r="A110" s="57" t="s">
        <v>203</v>
      </c>
      <c r="B110" s="58" t="s">
        <v>204</v>
      </c>
      <c r="C110" s="59" t="s">
        <v>33</v>
      </c>
      <c r="D110" s="60" t="n">
        <v>1</v>
      </c>
      <c r="E110" s="61" t="n">
        <v>71.9484563752374</v>
      </c>
      <c r="F110" s="62" t="n">
        <v>0</v>
      </c>
      <c r="G110" s="63" t="n">
        <f aca="false">F110*E110</f>
        <v>0</v>
      </c>
      <c r="H110" s="64" t="n">
        <f aca="false">F110/D110</f>
        <v>0</v>
      </c>
      <c r="I110" s="65"/>
      <c r="J110" s="66" t="n">
        <f aca="false">I110*E110</f>
        <v>0</v>
      </c>
      <c r="K110" s="64" t="n">
        <f aca="false">I110/D110</f>
        <v>0</v>
      </c>
      <c r="L110" s="67" t="n">
        <f aca="false">F110+I110</f>
        <v>0</v>
      </c>
      <c r="M110" s="68" t="n">
        <f aca="false">G110+J110</f>
        <v>0</v>
      </c>
      <c r="N110" s="69" t="n">
        <f aca="false">H110+K110</f>
        <v>0</v>
      </c>
    </row>
    <row r="111" customFormat="false" ht="13.8" hidden="false" customHeight="false" outlineLevel="0" collapsed="false">
      <c r="A111" s="57" t="s">
        <v>205</v>
      </c>
      <c r="B111" s="58" t="s">
        <v>206</v>
      </c>
      <c r="C111" s="59" t="s">
        <v>33</v>
      </c>
      <c r="D111" s="60" t="n">
        <v>5</v>
      </c>
      <c r="E111" s="61" t="n">
        <v>137.469176870015</v>
      </c>
      <c r="F111" s="62" t="n">
        <v>0</v>
      </c>
      <c r="G111" s="63" t="n">
        <f aca="false">F111*E111</f>
        <v>0</v>
      </c>
      <c r="H111" s="64" t="n">
        <f aca="false">F111/D111</f>
        <v>0</v>
      </c>
      <c r="I111" s="65"/>
      <c r="J111" s="66" t="n">
        <f aca="false">I111*E111</f>
        <v>0</v>
      </c>
      <c r="K111" s="64" t="n">
        <f aca="false">I111/D111</f>
        <v>0</v>
      </c>
      <c r="L111" s="67" t="n">
        <f aca="false">F111+I111</f>
        <v>0</v>
      </c>
      <c r="M111" s="68" t="n">
        <f aca="false">G111+J111</f>
        <v>0</v>
      </c>
      <c r="N111" s="69" t="n">
        <f aca="false">H111+K111</f>
        <v>0</v>
      </c>
    </row>
    <row r="112" customFormat="false" ht="22.35" hidden="false" customHeight="false" outlineLevel="0" collapsed="false">
      <c r="A112" s="57" t="s">
        <v>207</v>
      </c>
      <c r="B112" s="58" t="s">
        <v>208</v>
      </c>
      <c r="C112" s="59" t="s">
        <v>33</v>
      </c>
      <c r="D112" s="60" t="n">
        <v>1</v>
      </c>
      <c r="E112" s="61" t="n">
        <v>141.132653278567</v>
      </c>
      <c r="F112" s="62" t="n">
        <v>0</v>
      </c>
      <c r="G112" s="63" t="n">
        <f aca="false">F112*E112</f>
        <v>0</v>
      </c>
      <c r="H112" s="64" t="n">
        <f aca="false">F112/D112</f>
        <v>0</v>
      </c>
      <c r="I112" s="65"/>
      <c r="J112" s="66" t="n">
        <f aca="false">I112*E112</f>
        <v>0</v>
      </c>
      <c r="K112" s="64" t="n">
        <f aca="false">I112/D112</f>
        <v>0</v>
      </c>
      <c r="L112" s="67" t="n">
        <f aca="false">F112+I112</f>
        <v>0</v>
      </c>
      <c r="M112" s="68" t="n">
        <f aca="false">G112+J112</f>
        <v>0</v>
      </c>
      <c r="N112" s="69" t="n">
        <f aca="false">H112+K112</f>
        <v>0</v>
      </c>
    </row>
    <row r="113" customFormat="false" ht="22.35" hidden="false" customHeight="false" outlineLevel="0" collapsed="false">
      <c r="A113" s="57" t="s">
        <v>209</v>
      </c>
      <c r="B113" s="58" t="s">
        <v>210</v>
      </c>
      <c r="C113" s="59" t="s">
        <v>87</v>
      </c>
      <c r="D113" s="60" t="n">
        <v>4.6</v>
      </c>
      <c r="E113" s="61" t="n">
        <v>25.722044965503</v>
      </c>
      <c r="F113" s="62" t="n">
        <v>0</v>
      </c>
      <c r="G113" s="63" t="n">
        <f aca="false">F113*E113</f>
        <v>0</v>
      </c>
      <c r="H113" s="64" t="n">
        <f aca="false">F113/D113</f>
        <v>0</v>
      </c>
      <c r="I113" s="65"/>
      <c r="J113" s="66" t="n">
        <f aca="false">I113*E113</f>
        <v>0</v>
      </c>
      <c r="K113" s="64" t="n">
        <f aca="false">I113/D113</f>
        <v>0</v>
      </c>
      <c r="L113" s="67" t="n">
        <f aca="false">F113+I113</f>
        <v>0</v>
      </c>
      <c r="M113" s="68" t="n">
        <f aca="false">G113+J113</f>
        <v>0</v>
      </c>
      <c r="N113" s="69" t="n">
        <f aca="false">H113+K113</f>
        <v>0</v>
      </c>
    </row>
    <row r="114" customFormat="false" ht="13.8" hidden="false" customHeight="false" outlineLevel="0" collapsed="false">
      <c r="A114" s="57" t="s">
        <v>211</v>
      </c>
      <c r="B114" s="58" t="s">
        <v>212</v>
      </c>
      <c r="C114" s="59" t="s">
        <v>87</v>
      </c>
      <c r="D114" s="60" t="n">
        <v>16.8</v>
      </c>
      <c r="E114" s="61" t="n">
        <v>30.595578733244</v>
      </c>
      <c r="F114" s="62" t="n">
        <v>0</v>
      </c>
      <c r="G114" s="63" t="n">
        <f aca="false">F114*E114</f>
        <v>0</v>
      </c>
      <c r="H114" s="64" t="n">
        <f aca="false">F114/D114</f>
        <v>0</v>
      </c>
      <c r="I114" s="65"/>
      <c r="J114" s="66" t="n">
        <f aca="false">I114*E114</f>
        <v>0</v>
      </c>
      <c r="K114" s="64" t="n">
        <f aca="false">I114/D114</f>
        <v>0</v>
      </c>
      <c r="L114" s="67" t="n">
        <f aca="false">F114+I114</f>
        <v>0</v>
      </c>
      <c r="M114" s="68" t="n">
        <f aca="false">G114+J114</f>
        <v>0</v>
      </c>
      <c r="N114" s="69" t="n">
        <f aca="false">H114+K114</f>
        <v>0</v>
      </c>
    </row>
    <row r="115" customFormat="false" ht="22.35" hidden="false" customHeight="false" outlineLevel="0" collapsed="false">
      <c r="A115" s="57" t="s">
        <v>213</v>
      </c>
      <c r="B115" s="58" t="s">
        <v>214</v>
      </c>
      <c r="C115" s="59" t="s">
        <v>87</v>
      </c>
      <c r="D115" s="60" t="n">
        <v>38</v>
      </c>
      <c r="E115" s="61" t="n">
        <v>40.0651101771689</v>
      </c>
      <c r="F115" s="62" t="n">
        <v>0</v>
      </c>
      <c r="G115" s="63" t="n">
        <f aca="false">F115*E115</f>
        <v>0</v>
      </c>
      <c r="H115" s="64" t="n">
        <f aca="false">F115/D115</f>
        <v>0</v>
      </c>
      <c r="I115" s="65"/>
      <c r="J115" s="66" t="n">
        <f aca="false">I115*E115</f>
        <v>0</v>
      </c>
      <c r="K115" s="64" t="n">
        <f aca="false">I115/D115</f>
        <v>0</v>
      </c>
      <c r="L115" s="67" t="n">
        <f aca="false">F115+I115</f>
        <v>0</v>
      </c>
      <c r="M115" s="68" t="n">
        <f aca="false">G115+J115</f>
        <v>0</v>
      </c>
      <c r="N115" s="69" t="n">
        <f aca="false">H115+K115</f>
        <v>0</v>
      </c>
    </row>
    <row r="116" customFormat="false" ht="22.35" hidden="false" customHeight="false" outlineLevel="0" collapsed="false">
      <c r="A116" s="57" t="s">
        <v>215</v>
      </c>
      <c r="B116" s="58" t="s">
        <v>216</v>
      </c>
      <c r="C116" s="59" t="s">
        <v>33</v>
      </c>
      <c r="D116" s="60" t="n">
        <v>7</v>
      </c>
      <c r="E116" s="61" t="n">
        <v>617.029340193191</v>
      </c>
      <c r="F116" s="62" t="n">
        <v>0</v>
      </c>
      <c r="G116" s="63" t="n">
        <f aca="false">F116*E116</f>
        <v>0</v>
      </c>
      <c r="H116" s="64" t="n">
        <f aca="false">F116/D116</f>
        <v>0</v>
      </c>
      <c r="I116" s="65"/>
      <c r="J116" s="66" t="n">
        <f aca="false">I116*E116</f>
        <v>0</v>
      </c>
      <c r="K116" s="64" t="n">
        <f aca="false">I116/D116</f>
        <v>0</v>
      </c>
      <c r="L116" s="67" t="n">
        <f aca="false">F116+I116</f>
        <v>0</v>
      </c>
      <c r="M116" s="68" t="n">
        <f aca="false">G116+J116</f>
        <v>0</v>
      </c>
      <c r="N116" s="69" t="n">
        <f aca="false">H116+K116</f>
        <v>0</v>
      </c>
    </row>
    <row r="117" customFormat="false" ht="22.35" hidden="false" customHeight="false" outlineLevel="0" collapsed="false">
      <c r="A117" s="57" t="s">
        <v>217</v>
      </c>
      <c r="B117" s="58" t="s">
        <v>218</v>
      </c>
      <c r="C117" s="59" t="s">
        <v>87</v>
      </c>
      <c r="D117" s="60" t="n">
        <v>36.2</v>
      </c>
      <c r="E117" s="61" t="n">
        <v>43.3067317265547</v>
      </c>
      <c r="F117" s="62" t="n">
        <v>0</v>
      </c>
      <c r="G117" s="63" t="n">
        <f aca="false">F117*E117</f>
        <v>0</v>
      </c>
      <c r="H117" s="64" t="n">
        <f aca="false">F117/D117</f>
        <v>0</v>
      </c>
      <c r="I117" s="65"/>
      <c r="J117" s="66" t="n">
        <f aca="false">I117*E117</f>
        <v>0</v>
      </c>
      <c r="K117" s="64" t="n">
        <f aca="false">I117/D117</f>
        <v>0</v>
      </c>
      <c r="L117" s="67" t="n">
        <f aca="false">F117+I117</f>
        <v>0</v>
      </c>
      <c r="M117" s="68" t="n">
        <f aca="false">G117+J117</f>
        <v>0</v>
      </c>
      <c r="N117" s="69" t="n">
        <f aca="false">H117+K117</f>
        <v>0</v>
      </c>
    </row>
    <row r="118" customFormat="false" ht="22.35" hidden="false" customHeight="false" outlineLevel="0" collapsed="false">
      <c r="A118" s="57" t="s">
        <v>219</v>
      </c>
      <c r="B118" s="58" t="s">
        <v>220</v>
      </c>
      <c r="C118" s="59" t="s">
        <v>87</v>
      </c>
      <c r="D118" s="60" t="n">
        <v>174.6</v>
      </c>
      <c r="E118" s="61" t="n">
        <v>83.2386245797763</v>
      </c>
      <c r="F118" s="62" t="n">
        <v>0</v>
      </c>
      <c r="G118" s="63" t="n">
        <f aca="false">F118*E118</f>
        <v>0</v>
      </c>
      <c r="H118" s="64" t="n">
        <f aca="false">F118/D118</f>
        <v>0</v>
      </c>
      <c r="I118" s="65"/>
      <c r="J118" s="66" t="n">
        <f aca="false">I118*E118</f>
        <v>0</v>
      </c>
      <c r="K118" s="64" t="n">
        <f aca="false">I118/D118</f>
        <v>0</v>
      </c>
      <c r="L118" s="67" t="n">
        <f aca="false">F118+I118</f>
        <v>0</v>
      </c>
      <c r="M118" s="68" t="n">
        <f aca="false">G118+J118</f>
        <v>0</v>
      </c>
      <c r="N118" s="69" t="n">
        <f aca="false">H118+K118</f>
        <v>0</v>
      </c>
    </row>
    <row r="119" customFormat="false" ht="13.8" hidden="false" customHeight="false" outlineLevel="0" collapsed="false">
      <c r="A119" s="57" t="s">
        <v>221</v>
      </c>
      <c r="B119" s="58" t="s">
        <v>222</v>
      </c>
      <c r="C119" s="59" t="s">
        <v>33</v>
      </c>
      <c r="D119" s="60" t="n">
        <v>13</v>
      </c>
      <c r="E119" s="61" t="n">
        <v>70.7383990160489</v>
      </c>
      <c r="F119" s="62" t="n">
        <v>0</v>
      </c>
      <c r="G119" s="63" t="n">
        <f aca="false">F119*E119</f>
        <v>0</v>
      </c>
      <c r="H119" s="64" t="n">
        <f aca="false">F119/D119</f>
        <v>0</v>
      </c>
      <c r="I119" s="65"/>
      <c r="J119" s="66" t="n">
        <f aca="false">I119*E119</f>
        <v>0</v>
      </c>
      <c r="K119" s="64" t="n">
        <f aca="false">I119/D119</f>
        <v>0</v>
      </c>
      <c r="L119" s="67" t="n">
        <f aca="false">F119+I119</f>
        <v>0</v>
      </c>
      <c r="M119" s="68" t="n">
        <f aca="false">G119+J119</f>
        <v>0</v>
      </c>
      <c r="N119" s="69" t="n">
        <f aca="false">H119+K119</f>
        <v>0</v>
      </c>
    </row>
    <row r="120" customFormat="false" ht="13.8" hidden="false" customHeight="false" outlineLevel="0" collapsed="false">
      <c r="A120" s="57" t="s">
        <v>223</v>
      </c>
      <c r="B120" s="58" t="s">
        <v>224</v>
      </c>
      <c r="C120" s="59" t="s">
        <v>33</v>
      </c>
      <c r="D120" s="60" t="n">
        <v>13</v>
      </c>
      <c r="E120" s="61" t="n">
        <v>35.8576630291648</v>
      </c>
      <c r="F120" s="62" t="n">
        <v>0</v>
      </c>
      <c r="G120" s="63" t="n">
        <f aca="false">F120*E120</f>
        <v>0</v>
      </c>
      <c r="H120" s="64" t="n">
        <f aca="false">F120/D120</f>
        <v>0</v>
      </c>
      <c r="I120" s="65"/>
      <c r="J120" s="66" t="n">
        <f aca="false">I120*E120</f>
        <v>0</v>
      </c>
      <c r="K120" s="64" t="n">
        <f aca="false">I120/D120</f>
        <v>0</v>
      </c>
      <c r="L120" s="67" t="n">
        <f aca="false">F120+I120</f>
        <v>0</v>
      </c>
      <c r="M120" s="68" t="n">
        <f aca="false">G120+J120</f>
        <v>0</v>
      </c>
      <c r="N120" s="69" t="n">
        <f aca="false">H120+K120</f>
        <v>0</v>
      </c>
    </row>
    <row r="121" customFormat="false" ht="32.8" hidden="false" customHeight="false" outlineLevel="0" collapsed="false">
      <c r="A121" s="57" t="s">
        <v>225</v>
      </c>
      <c r="B121" s="58" t="s">
        <v>226</v>
      </c>
      <c r="C121" s="59" t="s">
        <v>33</v>
      </c>
      <c r="D121" s="60" t="n">
        <v>1</v>
      </c>
      <c r="E121" s="61" t="n">
        <v>2775.17219102777</v>
      </c>
      <c r="F121" s="62" t="n">
        <v>0</v>
      </c>
      <c r="G121" s="63" t="n">
        <f aca="false">F121*E121</f>
        <v>0</v>
      </c>
      <c r="H121" s="64" t="n">
        <f aca="false">F121/D121</f>
        <v>0</v>
      </c>
      <c r="I121" s="65"/>
      <c r="J121" s="66" t="n">
        <f aca="false">I121*E121</f>
        <v>0</v>
      </c>
      <c r="K121" s="64" t="n">
        <f aca="false">I121/D121</f>
        <v>0</v>
      </c>
      <c r="L121" s="67" t="n">
        <f aca="false">F121+I121</f>
        <v>0</v>
      </c>
      <c r="M121" s="68" t="n">
        <f aca="false">G121+J121</f>
        <v>0</v>
      </c>
      <c r="N121" s="69" t="n">
        <f aca="false">H121+K121</f>
        <v>0</v>
      </c>
    </row>
    <row r="122" customFormat="false" ht="32.8" hidden="false" customHeight="false" outlineLevel="0" collapsed="false">
      <c r="A122" s="57" t="s">
        <v>227</v>
      </c>
      <c r="B122" s="58" t="s">
        <v>228</v>
      </c>
      <c r="C122" s="59" t="s">
        <v>33</v>
      </c>
      <c r="D122" s="60" t="n">
        <v>1</v>
      </c>
      <c r="E122" s="61" t="n">
        <v>3651.80879126338</v>
      </c>
      <c r="F122" s="62" t="n">
        <v>0</v>
      </c>
      <c r="G122" s="63" t="n">
        <f aca="false">F122*E122</f>
        <v>0</v>
      </c>
      <c r="H122" s="64" t="n">
        <f aca="false">F122/D122</f>
        <v>0</v>
      </c>
      <c r="I122" s="65"/>
      <c r="J122" s="66" t="n">
        <f aca="false">I122*E122</f>
        <v>0</v>
      </c>
      <c r="K122" s="64" t="n">
        <f aca="false">I122/D122</f>
        <v>0</v>
      </c>
      <c r="L122" s="67" t="n">
        <f aca="false">F122+I122</f>
        <v>0</v>
      </c>
      <c r="M122" s="68" t="n">
        <f aca="false">G122+J122</f>
        <v>0</v>
      </c>
      <c r="N122" s="69" t="n">
        <f aca="false">H122+K122</f>
        <v>0</v>
      </c>
    </row>
    <row r="123" customFormat="false" ht="13.8" hidden="false" customHeight="false" outlineLevel="0" collapsed="false">
      <c r="A123" s="57" t="s">
        <v>229</v>
      </c>
      <c r="B123" s="58" t="s">
        <v>230</v>
      </c>
      <c r="C123" s="59" t="s">
        <v>62</v>
      </c>
      <c r="D123" s="60" t="n">
        <v>1.21</v>
      </c>
      <c r="E123" s="61" t="n">
        <v>249.416134760447</v>
      </c>
      <c r="F123" s="62" t="n">
        <v>0</v>
      </c>
      <c r="G123" s="63" t="n">
        <f aca="false">F123*E123</f>
        <v>0</v>
      </c>
      <c r="H123" s="64" t="n">
        <f aca="false">F123/D123</f>
        <v>0</v>
      </c>
      <c r="I123" s="65"/>
      <c r="J123" s="66" t="n">
        <f aca="false">I123*E123</f>
        <v>0</v>
      </c>
      <c r="K123" s="64" t="n">
        <f aca="false">I123/D123</f>
        <v>0</v>
      </c>
      <c r="L123" s="67" t="n">
        <f aca="false">F123+I123</f>
        <v>0</v>
      </c>
      <c r="M123" s="68" t="n">
        <f aca="false">G123+J123</f>
        <v>0</v>
      </c>
      <c r="N123" s="69" t="n">
        <f aca="false">H123+K123</f>
        <v>0</v>
      </c>
    </row>
    <row r="124" customFormat="false" ht="32.8" hidden="false" customHeight="false" outlineLevel="0" collapsed="false">
      <c r="A124" s="57" t="s">
        <v>231</v>
      </c>
      <c r="B124" s="58" t="s">
        <v>232</v>
      </c>
      <c r="C124" s="59" t="s">
        <v>120</v>
      </c>
      <c r="D124" s="60" t="n">
        <v>17.01</v>
      </c>
      <c r="E124" s="61" t="n">
        <v>119.464611306768</v>
      </c>
      <c r="F124" s="62" t="n">
        <v>0</v>
      </c>
      <c r="G124" s="63" t="n">
        <f aca="false">F124*E124</f>
        <v>0</v>
      </c>
      <c r="H124" s="64" t="n">
        <f aca="false">F124/D124</f>
        <v>0</v>
      </c>
      <c r="I124" s="65"/>
      <c r="J124" s="66" t="n">
        <f aca="false">I124*E124</f>
        <v>0</v>
      </c>
      <c r="K124" s="64" t="n">
        <f aca="false">I124/D124</f>
        <v>0</v>
      </c>
      <c r="L124" s="67" t="n">
        <f aca="false">F124+I124</f>
        <v>0</v>
      </c>
      <c r="M124" s="68" t="n">
        <f aca="false">G124+J124</f>
        <v>0</v>
      </c>
      <c r="N124" s="69" t="n">
        <f aca="false">H124+K124</f>
        <v>0</v>
      </c>
    </row>
    <row r="125" customFormat="false" ht="13.8" hidden="false" customHeight="false" outlineLevel="0" collapsed="false">
      <c r="A125" s="48" t="n">
        <v>11</v>
      </c>
      <c r="B125" s="49" t="s">
        <v>196</v>
      </c>
      <c r="C125" s="50"/>
      <c r="D125" s="51"/>
      <c r="E125" s="70"/>
      <c r="F125" s="52"/>
      <c r="G125" s="53"/>
      <c r="H125" s="54"/>
      <c r="I125" s="56"/>
      <c r="J125" s="56" t="n">
        <f aca="false">SUM(J126:J147)</f>
        <v>0</v>
      </c>
      <c r="K125" s="54"/>
      <c r="L125" s="53"/>
      <c r="M125" s="56" t="n">
        <f aca="false">SUM(M126:M147)</f>
        <v>0</v>
      </c>
      <c r="N125" s="54"/>
    </row>
    <row r="126" customFormat="false" ht="43.1" hidden="false" customHeight="false" outlineLevel="0" collapsed="false">
      <c r="A126" s="57" t="s">
        <v>233</v>
      </c>
      <c r="B126" s="58" t="s">
        <v>234</v>
      </c>
      <c r="C126" s="59" t="s">
        <v>33</v>
      </c>
      <c r="D126" s="60" t="n">
        <v>2</v>
      </c>
      <c r="E126" s="61" t="n">
        <v>1788.06512490881</v>
      </c>
      <c r="F126" s="62" t="n">
        <v>0</v>
      </c>
      <c r="G126" s="63" t="n">
        <f aca="false">F126*E126</f>
        <v>0</v>
      </c>
      <c r="H126" s="64" t="n">
        <f aca="false">F126/D126</f>
        <v>0</v>
      </c>
      <c r="I126" s="65"/>
      <c r="J126" s="66" t="n">
        <f aca="false">I126*E126</f>
        <v>0</v>
      </c>
      <c r="K126" s="64" t="n">
        <f aca="false">I126/D126</f>
        <v>0</v>
      </c>
      <c r="L126" s="67" t="n">
        <f aca="false">F126+I126</f>
        <v>0</v>
      </c>
      <c r="M126" s="68" t="n">
        <f aca="false">G126+J126</f>
        <v>0</v>
      </c>
      <c r="N126" s="69" t="n">
        <f aca="false">H126+K126</f>
        <v>0</v>
      </c>
    </row>
    <row r="127" customFormat="false" ht="13.8" hidden="false" customHeight="false" outlineLevel="0" collapsed="false">
      <c r="A127" s="57" t="s">
        <v>235</v>
      </c>
      <c r="B127" s="58" t="s">
        <v>236</v>
      </c>
      <c r="C127" s="59" t="s">
        <v>33</v>
      </c>
      <c r="D127" s="60" t="n">
        <v>1</v>
      </c>
      <c r="E127" s="61" t="n">
        <v>711.025263681717</v>
      </c>
      <c r="F127" s="62" t="n">
        <v>0</v>
      </c>
      <c r="G127" s="63" t="n">
        <f aca="false">F127*E127</f>
        <v>0</v>
      </c>
      <c r="H127" s="64" t="n">
        <f aca="false">F127/D127</f>
        <v>0</v>
      </c>
      <c r="I127" s="65"/>
      <c r="J127" s="66" t="n">
        <f aca="false">I127*E127</f>
        <v>0</v>
      </c>
      <c r="K127" s="64" t="n">
        <f aca="false">I127/D127</f>
        <v>0</v>
      </c>
      <c r="L127" s="67" t="n">
        <f aca="false">F127+I127</f>
        <v>0</v>
      </c>
      <c r="M127" s="68" t="n">
        <f aca="false">G127+J127</f>
        <v>0</v>
      </c>
      <c r="N127" s="69" t="n">
        <f aca="false">H127+K127</f>
        <v>0</v>
      </c>
    </row>
    <row r="128" customFormat="false" ht="22.35" hidden="false" customHeight="false" outlineLevel="0" collapsed="false">
      <c r="A128" s="57" t="s">
        <v>237</v>
      </c>
      <c r="B128" s="58" t="s">
        <v>238</v>
      </c>
      <c r="C128" s="59" t="s">
        <v>33</v>
      </c>
      <c r="D128" s="60" t="n">
        <v>5</v>
      </c>
      <c r="E128" s="61" t="n">
        <v>746.33895597143</v>
      </c>
      <c r="F128" s="62" t="n">
        <v>0</v>
      </c>
      <c r="G128" s="63" t="n">
        <f aca="false">F128*E128</f>
        <v>0</v>
      </c>
      <c r="H128" s="64" t="n">
        <f aca="false">F128/D128</f>
        <v>0</v>
      </c>
      <c r="I128" s="65"/>
      <c r="J128" s="66" t="n">
        <f aca="false">I128*E128</f>
        <v>0</v>
      </c>
      <c r="K128" s="64" t="n">
        <f aca="false">I128/D128</f>
        <v>0</v>
      </c>
      <c r="L128" s="67" t="n">
        <f aca="false">F128+I128</f>
        <v>0</v>
      </c>
      <c r="M128" s="68" t="n">
        <f aca="false">G128+J128</f>
        <v>0</v>
      </c>
      <c r="N128" s="69" t="n">
        <f aca="false">H128+K128</f>
        <v>0</v>
      </c>
    </row>
    <row r="129" customFormat="false" ht="32.8" hidden="false" customHeight="false" outlineLevel="0" collapsed="false">
      <c r="A129" s="57" t="s">
        <v>239</v>
      </c>
      <c r="B129" s="58" t="s">
        <v>240</v>
      </c>
      <c r="C129" s="59" t="s">
        <v>33</v>
      </c>
      <c r="D129" s="60" t="n">
        <v>5</v>
      </c>
      <c r="E129" s="61" t="n">
        <v>636.556779595142</v>
      </c>
      <c r="F129" s="62" t="n">
        <v>0</v>
      </c>
      <c r="G129" s="63" t="n">
        <f aca="false">F129*E129</f>
        <v>0</v>
      </c>
      <c r="H129" s="64" t="n">
        <f aca="false">F129/D129</f>
        <v>0</v>
      </c>
      <c r="I129" s="65"/>
      <c r="J129" s="66" t="n">
        <f aca="false">I129*E129</f>
        <v>0</v>
      </c>
      <c r="K129" s="64" t="n">
        <f aca="false">I129/D129</f>
        <v>0</v>
      </c>
      <c r="L129" s="67" t="n">
        <f aca="false">F129+I129</f>
        <v>0</v>
      </c>
      <c r="M129" s="68" t="n">
        <f aca="false">G129+J129</f>
        <v>0</v>
      </c>
      <c r="N129" s="69" t="n">
        <f aca="false">H129+K129</f>
        <v>0</v>
      </c>
    </row>
    <row r="130" customFormat="false" ht="22.35" hidden="false" customHeight="false" outlineLevel="0" collapsed="false">
      <c r="A130" s="57" t="s">
        <v>241</v>
      </c>
      <c r="B130" s="58" t="s">
        <v>242</v>
      </c>
      <c r="C130" s="59" t="s">
        <v>33</v>
      </c>
      <c r="D130" s="60" t="n">
        <v>7</v>
      </c>
      <c r="E130" s="61" t="n">
        <v>196.151408068827</v>
      </c>
      <c r="F130" s="62" t="n">
        <v>0</v>
      </c>
      <c r="G130" s="63" t="n">
        <f aca="false">F130*E130</f>
        <v>0</v>
      </c>
      <c r="H130" s="64" t="n">
        <f aca="false">F130/D130</f>
        <v>0</v>
      </c>
      <c r="I130" s="65"/>
      <c r="J130" s="66" t="n">
        <f aca="false">I130*E130</f>
        <v>0</v>
      </c>
      <c r="K130" s="64" t="n">
        <f aca="false">I130/D130</f>
        <v>0</v>
      </c>
      <c r="L130" s="67" t="n">
        <f aca="false">F130+I130</f>
        <v>0</v>
      </c>
      <c r="M130" s="68" t="n">
        <f aca="false">G130+J130</f>
        <v>0</v>
      </c>
      <c r="N130" s="69" t="n">
        <f aca="false">H130+K130</f>
        <v>0</v>
      </c>
    </row>
    <row r="131" customFormat="false" ht="22.35" hidden="false" customHeight="false" outlineLevel="0" collapsed="false">
      <c r="A131" s="57" t="s">
        <v>243</v>
      </c>
      <c r="B131" s="58" t="s">
        <v>244</v>
      </c>
      <c r="C131" s="59" t="s">
        <v>33</v>
      </c>
      <c r="D131" s="60" t="n">
        <v>4</v>
      </c>
      <c r="E131" s="61" t="n">
        <v>241.989268950382</v>
      </c>
      <c r="F131" s="62" t="n">
        <v>0</v>
      </c>
      <c r="G131" s="63" t="n">
        <f aca="false">F131*E131</f>
        <v>0</v>
      </c>
      <c r="H131" s="64" t="n">
        <f aca="false">F131/D131</f>
        <v>0</v>
      </c>
      <c r="I131" s="65"/>
      <c r="J131" s="66" t="n">
        <f aca="false">I131*E131</f>
        <v>0</v>
      </c>
      <c r="K131" s="64" t="n">
        <f aca="false">I131/D131</f>
        <v>0</v>
      </c>
      <c r="L131" s="67" t="n">
        <f aca="false">F131+I131</f>
        <v>0</v>
      </c>
      <c r="M131" s="68" t="n">
        <f aca="false">G131+J131</f>
        <v>0</v>
      </c>
      <c r="N131" s="69" t="n">
        <f aca="false">H131+K131</f>
        <v>0</v>
      </c>
    </row>
    <row r="132" customFormat="false" ht="22.35" hidden="false" customHeight="false" outlineLevel="0" collapsed="false">
      <c r="A132" s="57" t="s">
        <v>245</v>
      </c>
      <c r="B132" s="58" t="s">
        <v>246</v>
      </c>
      <c r="C132" s="59" t="s">
        <v>33</v>
      </c>
      <c r="D132" s="60" t="n">
        <v>7</v>
      </c>
      <c r="E132" s="61" t="n">
        <v>253.601379021127</v>
      </c>
      <c r="F132" s="62" t="n">
        <v>0</v>
      </c>
      <c r="G132" s="63" t="n">
        <f aca="false">F132*E132</f>
        <v>0</v>
      </c>
      <c r="H132" s="64" t="n">
        <f aca="false">F132/D132</f>
        <v>0</v>
      </c>
      <c r="I132" s="65"/>
      <c r="J132" s="66" t="n">
        <f aca="false">I132*E132</f>
        <v>0</v>
      </c>
      <c r="K132" s="64" t="n">
        <f aca="false">I132/D132</f>
        <v>0</v>
      </c>
      <c r="L132" s="67" t="n">
        <f aca="false">F132+I132</f>
        <v>0</v>
      </c>
      <c r="M132" s="68" t="n">
        <f aca="false">G132+J132</f>
        <v>0</v>
      </c>
      <c r="N132" s="69" t="n">
        <f aca="false">H132+K132</f>
        <v>0</v>
      </c>
    </row>
    <row r="133" customFormat="false" ht="22.35" hidden="false" customHeight="false" outlineLevel="0" collapsed="false">
      <c r="A133" s="57" t="s">
        <v>247</v>
      </c>
      <c r="B133" s="58" t="s">
        <v>248</v>
      </c>
      <c r="C133" s="59" t="s">
        <v>33</v>
      </c>
      <c r="D133" s="60" t="n">
        <v>1</v>
      </c>
      <c r="E133" s="61" t="n">
        <v>128.754543595125</v>
      </c>
      <c r="F133" s="62" t="n">
        <v>0</v>
      </c>
      <c r="G133" s="63" t="n">
        <f aca="false">F133*E133</f>
        <v>0</v>
      </c>
      <c r="H133" s="64" t="n">
        <f aca="false">F133/D133</f>
        <v>0</v>
      </c>
      <c r="I133" s="65"/>
      <c r="J133" s="66" t="n">
        <f aca="false">I133*E133</f>
        <v>0</v>
      </c>
      <c r="K133" s="64" t="n">
        <f aca="false">I133/D133</f>
        <v>0</v>
      </c>
      <c r="L133" s="67" t="n">
        <f aca="false">F133+I133</f>
        <v>0</v>
      </c>
      <c r="M133" s="68" t="n">
        <f aca="false">G133+J133</f>
        <v>0</v>
      </c>
      <c r="N133" s="69" t="n">
        <f aca="false">H133+K133</f>
        <v>0</v>
      </c>
    </row>
    <row r="134" customFormat="false" ht="13.8" hidden="false" customHeight="false" outlineLevel="0" collapsed="false">
      <c r="A134" s="57" t="s">
        <v>249</v>
      </c>
      <c r="B134" s="58" t="s">
        <v>250</v>
      </c>
      <c r="C134" s="59" t="s">
        <v>33</v>
      </c>
      <c r="D134" s="60" t="n">
        <v>1</v>
      </c>
      <c r="E134" s="61" t="n">
        <v>111.169856834073</v>
      </c>
      <c r="F134" s="62" t="n">
        <v>0</v>
      </c>
      <c r="G134" s="63" t="n">
        <f aca="false">F134*E134</f>
        <v>0</v>
      </c>
      <c r="H134" s="64" t="n">
        <f aca="false">F134/D134</f>
        <v>0</v>
      </c>
      <c r="I134" s="65"/>
      <c r="J134" s="66" t="n">
        <f aca="false">I134*E134</f>
        <v>0</v>
      </c>
      <c r="K134" s="64" t="n">
        <f aca="false">I134/D134</f>
        <v>0</v>
      </c>
      <c r="L134" s="67" t="n">
        <f aca="false">F134+I134</f>
        <v>0</v>
      </c>
      <c r="M134" s="68" t="n">
        <f aca="false">G134+J134</f>
        <v>0</v>
      </c>
      <c r="N134" s="69" t="n">
        <f aca="false">H134+K134</f>
        <v>0</v>
      </c>
    </row>
    <row r="135" customFormat="false" ht="22.35" hidden="false" customHeight="false" outlineLevel="0" collapsed="false">
      <c r="A135" s="57" t="s">
        <v>251</v>
      </c>
      <c r="B135" s="58" t="s">
        <v>252</v>
      </c>
      <c r="C135" s="59" t="s">
        <v>33</v>
      </c>
      <c r="D135" s="60" t="n">
        <v>4</v>
      </c>
      <c r="E135" s="61" t="n">
        <v>201.668825568981</v>
      </c>
      <c r="F135" s="62" t="n">
        <v>0</v>
      </c>
      <c r="G135" s="63" t="n">
        <f aca="false">F135*E135</f>
        <v>0</v>
      </c>
      <c r="H135" s="64" t="n">
        <f aca="false">F135/D135</f>
        <v>0</v>
      </c>
      <c r="I135" s="65"/>
      <c r="J135" s="66" t="n">
        <f aca="false">I135*E135</f>
        <v>0</v>
      </c>
      <c r="K135" s="64" t="n">
        <f aca="false">I135/D135</f>
        <v>0</v>
      </c>
      <c r="L135" s="67" t="n">
        <f aca="false">F135+I135</f>
        <v>0</v>
      </c>
      <c r="M135" s="68" t="n">
        <f aca="false">G135+J135</f>
        <v>0</v>
      </c>
      <c r="N135" s="69" t="n">
        <f aca="false">H135+K135</f>
        <v>0</v>
      </c>
    </row>
    <row r="136" customFormat="false" ht="32.8" hidden="false" customHeight="false" outlineLevel="0" collapsed="false">
      <c r="A136" s="57" t="s">
        <v>253</v>
      </c>
      <c r="B136" s="58" t="s">
        <v>254</v>
      </c>
      <c r="C136" s="59" t="s">
        <v>33</v>
      </c>
      <c r="D136" s="60" t="n">
        <v>2</v>
      </c>
      <c r="E136" s="61" t="n">
        <v>1909.94787487698</v>
      </c>
      <c r="F136" s="62" t="n">
        <v>0</v>
      </c>
      <c r="G136" s="63" t="n">
        <f aca="false">F136*E136</f>
        <v>0</v>
      </c>
      <c r="H136" s="64" t="n">
        <f aca="false">F136/D136</f>
        <v>0</v>
      </c>
      <c r="I136" s="65"/>
      <c r="J136" s="66" t="n">
        <f aca="false">I136*E136</f>
        <v>0</v>
      </c>
      <c r="K136" s="64" t="n">
        <f aca="false">I136/D136</f>
        <v>0</v>
      </c>
      <c r="L136" s="67" t="n">
        <f aca="false">F136+I136</f>
        <v>0</v>
      </c>
      <c r="M136" s="68" t="n">
        <f aca="false">G136+J136</f>
        <v>0</v>
      </c>
      <c r="N136" s="69" t="n">
        <f aca="false">H136+K136</f>
        <v>0</v>
      </c>
    </row>
    <row r="137" customFormat="false" ht="32.8" hidden="false" customHeight="false" outlineLevel="0" collapsed="false">
      <c r="A137" s="57" t="s">
        <v>255</v>
      </c>
      <c r="B137" s="58" t="s">
        <v>256</v>
      </c>
      <c r="C137" s="59" t="s">
        <v>33</v>
      </c>
      <c r="D137" s="60" t="n">
        <v>6</v>
      </c>
      <c r="E137" s="61" t="n">
        <v>374.596013496318</v>
      </c>
      <c r="F137" s="62" t="n">
        <v>0</v>
      </c>
      <c r="G137" s="63" t="n">
        <f aca="false">F137*E137</f>
        <v>0</v>
      </c>
      <c r="H137" s="64" t="n">
        <f aca="false">F137/D137</f>
        <v>0</v>
      </c>
      <c r="I137" s="65"/>
      <c r="J137" s="66" t="n">
        <f aca="false">I137*E137</f>
        <v>0</v>
      </c>
      <c r="K137" s="64" t="n">
        <f aca="false">I137/D137</f>
        <v>0</v>
      </c>
      <c r="L137" s="67" t="n">
        <f aca="false">F137+I137</f>
        <v>0</v>
      </c>
      <c r="M137" s="68" t="n">
        <f aca="false">G137+J137</f>
        <v>0</v>
      </c>
      <c r="N137" s="69" t="n">
        <f aca="false">H137+K137</f>
        <v>0</v>
      </c>
    </row>
    <row r="138" customFormat="false" ht="22.35" hidden="false" customHeight="false" outlineLevel="0" collapsed="false">
      <c r="A138" s="57" t="s">
        <v>257</v>
      </c>
      <c r="B138" s="58" t="s">
        <v>258</v>
      </c>
      <c r="C138" s="59" t="s">
        <v>33</v>
      </c>
      <c r="D138" s="60" t="n">
        <v>2</v>
      </c>
      <c r="E138" s="61" t="n">
        <v>158.739542926943</v>
      </c>
      <c r="F138" s="62" t="n">
        <v>0</v>
      </c>
      <c r="G138" s="63" t="n">
        <f aca="false">F138*E138</f>
        <v>0</v>
      </c>
      <c r="H138" s="64" t="n">
        <f aca="false">F138/D138</f>
        <v>0</v>
      </c>
      <c r="I138" s="65"/>
      <c r="J138" s="66" t="n">
        <f aca="false">I138*E138</f>
        <v>0</v>
      </c>
      <c r="K138" s="64" t="n">
        <f aca="false">I138/D138</f>
        <v>0</v>
      </c>
      <c r="L138" s="67" t="n">
        <f aca="false">F138+I138</f>
        <v>0</v>
      </c>
      <c r="M138" s="68" t="n">
        <f aca="false">G138+J138</f>
        <v>0</v>
      </c>
      <c r="N138" s="69" t="n">
        <f aca="false">H138+K138</f>
        <v>0</v>
      </c>
    </row>
    <row r="139" customFormat="false" ht="22.35" hidden="false" customHeight="false" outlineLevel="0" collapsed="false">
      <c r="A139" s="57" t="s">
        <v>259</v>
      </c>
      <c r="B139" s="58" t="s">
        <v>260</v>
      </c>
      <c r="C139" s="59" t="s">
        <v>33</v>
      </c>
      <c r="D139" s="60" t="n">
        <v>2</v>
      </c>
      <c r="E139" s="61" t="n">
        <v>188.669035040451</v>
      </c>
      <c r="F139" s="62" t="n">
        <v>0</v>
      </c>
      <c r="G139" s="63" t="n">
        <f aca="false">F139*E139</f>
        <v>0</v>
      </c>
      <c r="H139" s="64" t="n">
        <f aca="false">F139/D139</f>
        <v>0</v>
      </c>
      <c r="I139" s="65"/>
      <c r="J139" s="66" t="n">
        <f aca="false">I139*E139</f>
        <v>0</v>
      </c>
      <c r="K139" s="64" t="n">
        <f aca="false">I139/D139</f>
        <v>0</v>
      </c>
      <c r="L139" s="67" t="n">
        <f aca="false">F139+I139</f>
        <v>0</v>
      </c>
      <c r="M139" s="68" t="n">
        <f aca="false">G139+J139</f>
        <v>0</v>
      </c>
      <c r="N139" s="69" t="n">
        <f aca="false">H139+K139</f>
        <v>0</v>
      </c>
    </row>
    <row r="140" customFormat="false" ht="22.35" hidden="false" customHeight="false" outlineLevel="0" collapsed="false">
      <c r="A140" s="57" t="s">
        <v>261</v>
      </c>
      <c r="B140" s="58" t="s">
        <v>262</v>
      </c>
      <c r="C140" s="59" t="s">
        <v>33</v>
      </c>
      <c r="D140" s="60" t="n">
        <v>3</v>
      </c>
      <c r="E140" s="61" t="n">
        <v>344.699825713798</v>
      </c>
      <c r="F140" s="62" t="n">
        <v>0</v>
      </c>
      <c r="G140" s="63" t="n">
        <f aca="false">F140*E140</f>
        <v>0</v>
      </c>
      <c r="H140" s="64" t="n">
        <f aca="false">F140/D140</f>
        <v>0</v>
      </c>
      <c r="I140" s="65"/>
      <c r="J140" s="66" t="n">
        <f aca="false">I140*E140</f>
        <v>0</v>
      </c>
      <c r="K140" s="64" t="n">
        <f aca="false">I140/D140</f>
        <v>0</v>
      </c>
      <c r="L140" s="67" t="n">
        <f aca="false">F140+I140</f>
        <v>0</v>
      </c>
      <c r="M140" s="68" t="n">
        <f aca="false">G140+J140</f>
        <v>0</v>
      </c>
      <c r="N140" s="69" t="n">
        <f aca="false">H140+K140</f>
        <v>0</v>
      </c>
    </row>
    <row r="141" customFormat="false" ht="32.8" hidden="false" customHeight="false" outlineLevel="0" collapsed="false">
      <c r="A141" s="57" t="s">
        <v>263</v>
      </c>
      <c r="B141" s="58" t="s">
        <v>264</v>
      </c>
      <c r="C141" s="59" t="s">
        <v>33</v>
      </c>
      <c r="D141" s="60" t="n">
        <v>5</v>
      </c>
      <c r="E141" s="61" t="n">
        <v>684.037654138714</v>
      </c>
      <c r="F141" s="62" t="n">
        <v>0</v>
      </c>
      <c r="G141" s="63" t="n">
        <f aca="false">F141*E141</f>
        <v>0</v>
      </c>
      <c r="H141" s="64" t="n">
        <f aca="false">F141/D141</f>
        <v>0</v>
      </c>
      <c r="I141" s="65"/>
      <c r="J141" s="66" t="n">
        <f aca="false">I141*E141</f>
        <v>0</v>
      </c>
      <c r="K141" s="64" t="n">
        <f aca="false">I141/D141</f>
        <v>0</v>
      </c>
      <c r="L141" s="67" t="n">
        <f aca="false">F141+I141</f>
        <v>0</v>
      </c>
      <c r="M141" s="68" t="n">
        <f aca="false">G141+J141</f>
        <v>0</v>
      </c>
      <c r="N141" s="69" t="n">
        <f aca="false">H141+K141</f>
        <v>0</v>
      </c>
    </row>
    <row r="142" customFormat="false" ht="22.35" hidden="false" customHeight="false" outlineLevel="0" collapsed="false">
      <c r="A142" s="57" t="s">
        <v>265</v>
      </c>
      <c r="B142" s="58" t="s">
        <v>266</v>
      </c>
      <c r="C142" s="59" t="s">
        <v>33</v>
      </c>
      <c r="D142" s="60" t="n">
        <v>2</v>
      </c>
      <c r="E142" s="61" t="n">
        <v>855.01098798149</v>
      </c>
      <c r="F142" s="62" t="n">
        <v>0</v>
      </c>
      <c r="G142" s="63" t="n">
        <f aca="false">F142*E142</f>
        <v>0</v>
      </c>
      <c r="H142" s="64" t="n">
        <f aca="false">F142/D142</f>
        <v>0</v>
      </c>
      <c r="I142" s="65"/>
      <c r="J142" s="66" t="n">
        <f aca="false">I142*E142</f>
        <v>0</v>
      </c>
      <c r="K142" s="64" t="n">
        <f aca="false">I142/D142</f>
        <v>0</v>
      </c>
      <c r="L142" s="67" t="n">
        <f aca="false">F142+I142</f>
        <v>0</v>
      </c>
      <c r="M142" s="68" t="n">
        <f aca="false">G142+J142</f>
        <v>0</v>
      </c>
      <c r="N142" s="69" t="n">
        <f aca="false">H142+K142</f>
        <v>0</v>
      </c>
    </row>
    <row r="143" customFormat="false" ht="13.8" hidden="false" customHeight="false" outlineLevel="0" collapsed="false">
      <c r="A143" s="57" t="s">
        <v>267</v>
      </c>
      <c r="B143" s="58" t="s">
        <v>268</v>
      </c>
      <c r="C143" s="59" t="s">
        <v>33</v>
      </c>
      <c r="D143" s="60" t="n">
        <v>5</v>
      </c>
      <c r="E143" s="61" t="n">
        <v>29.3189127120818</v>
      </c>
      <c r="F143" s="62" t="n">
        <v>0</v>
      </c>
      <c r="G143" s="63" t="n">
        <f aca="false">F143*E143</f>
        <v>0</v>
      </c>
      <c r="H143" s="64" t="n">
        <f aca="false">F143/D143</f>
        <v>0</v>
      </c>
      <c r="I143" s="65"/>
      <c r="J143" s="66" t="n">
        <f aca="false">I143*E143</f>
        <v>0</v>
      </c>
      <c r="K143" s="64" t="n">
        <f aca="false">I143/D143</f>
        <v>0</v>
      </c>
      <c r="L143" s="67" t="n">
        <f aca="false">F143+I143</f>
        <v>0</v>
      </c>
      <c r="M143" s="68" t="n">
        <f aca="false">G143+J143</f>
        <v>0</v>
      </c>
      <c r="N143" s="69" t="n">
        <f aca="false">H143+K143</f>
        <v>0</v>
      </c>
    </row>
    <row r="144" customFormat="false" ht="13.8" hidden="false" customHeight="false" outlineLevel="0" collapsed="false">
      <c r="A144" s="57" t="s">
        <v>269</v>
      </c>
      <c r="B144" s="58" t="s">
        <v>270</v>
      </c>
      <c r="C144" s="59" t="s">
        <v>33</v>
      </c>
      <c r="D144" s="60" t="n">
        <v>4</v>
      </c>
      <c r="E144" s="61" t="n">
        <v>21.003931409034</v>
      </c>
      <c r="F144" s="62" t="n">
        <v>0</v>
      </c>
      <c r="G144" s="63" t="n">
        <f aca="false">F144*E144</f>
        <v>0</v>
      </c>
      <c r="H144" s="64" t="n">
        <f aca="false">F144/D144</f>
        <v>0</v>
      </c>
      <c r="I144" s="65"/>
      <c r="J144" s="66" t="n">
        <f aca="false">I144*E144</f>
        <v>0</v>
      </c>
      <c r="K144" s="64" t="n">
        <f aca="false">I144/D144</f>
        <v>0</v>
      </c>
      <c r="L144" s="67" t="n">
        <f aca="false">F144+I144</f>
        <v>0</v>
      </c>
      <c r="M144" s="68" t="n">
        <f aca="false">G144+J144</f>
        <v>0</v>
      </c>
      <c r="N144" s="69" t="n">
        <f aca="false">H144+K144</f>
        <v>0</v>
      </c>
    </row>
    <row r="145" customFormat="false" ht="13.8" hidden="false" customHeight="false" outlineLevel="0" collapsed="false">
      <c r="A145" s="57" t="s">
        <v>271</v>
      </c>
      <c r="B145" s="58" t="s">
        <v>272</v>
      </c>
      <c r="C145" s="59" t="s">
        <v>33</v>
      </c>
      <c r="D145" s="60" t="n">
        <v>9</v>
      </c>
      <c r="E145" s="61" t="n">
        <v>45.7723623639471</v>
      </c>
      <c r="F145" s="62" t="n">
        <v>0</v>
      </c>
      <c r="G145" s="63" t="n">
        <f aca="false">F145*E145</f>
        <v>0</v>
      </c>
      <c r="H145" s="64" t="n">
        <f aca="false">F145/D145</f>
        <v>0</v>
      </c>
      <c r="I145" s="65"/>
      <c r="J145" s="66" t="n">
        <f aca="false">I145*E145</f>
        <v>0</v>
      </c>
      <c r="K145" s="64" t="n">
        <f aca="false">I145/D145</f>
        <v>0</v>
      </c>
      <c r="L145" s="67" t="n">
        <f aca="false">F145+I145</f>
        <v>0</v>
      </c>
      <c r="M145" s="68" t="n">
        <f aca="false">G145+J145</f>
        <v>0</v>
      </c>
      <c r="N145" s="69" t="n">
        <f aca="false">H145+K145</f>
        <v>0</v>
      </c>
    </row>
    <row r="146" customFormat="false" ht="13.8" hidden="false" customHeight="false" outlineLevel="0" collapsed="false">
      <c r="A146" s="57" t="s">
        <v>273</v>
      </c>
      <c r="B146" s="58" t="s">
        <v>274</v>
      </c>
      <c r="C146" s="59" t="s">
        <v>33</v>
      </c>
      <c r="D146" s="60" t="n">
        <v>3</v>
      </c>
      <c r="E146" s="61" t="n">
        <v>88.9014709919054</v>
      </c>
      <c r="F146" s="62" t="n">
        <v>0</v>
      </c>
      <c r="G146" s="63" t="n">
        <f aca="false">F146*E146</f>
        <v>0</v>
      </c>
      <c r="H146" s="64" t="n">
        <f aca="false">F146/D146</f>
        <v>0</v>
      </c>
      <c r="I146" s="65"/>
      <c r="J146" s="66" t="n">
        <f aca="false">I146*E146</f>
        <v>0</v>
      </c>
      <c r="K146" s="64" t="n">
        <f aca="false">I146/D146</f>
        <v>0</v>
      </c>
      <c r="L146" s="67" t="n">
        <f aca="false">F146+I146</f>
        <v>0</v>
      </c>
      <c r="M146" s="68" t="n">
        <f aca="false">G146+J146</f>
        <v>0</v>
      </c>
      <c r="N146" s="69" t="n">
        <f aca="false">H146+K146</f>
        <v>0</v>
      </c>
    </row>
    <row r="147" customFormat="false" ht="22.35" hidden="false" customHeight="false" outlineLevel="0" collapsed="false">
      <c r="A147" s="57" t="s">
        <v>275</v>
      </c>
      <c r="B147" s="58" t="s">
        <v>276</v>
      </c>
      <c r="C147" s="59" t="s">
        <v>33</v>
      </c>
      <c r="D147" s="60" t="n">
        <v>3</v>
      </c>
      <c r="E147" s="61" t="n">
        <v>85.7819653228047</v>
      </c>
      <c r="F147" s="62" t="n">
        <v>0</v>
      </c>
      <c r="G147" s="63" t="n">
        <f aca="false">F147*E147</f>
        <v>0</v>
      </c>
      <c r="H147" s="64" t="n">
        <f aca="false">F147/D147</f>
        <v>0</v>
      </c>
      <c r="I147" s="65"/>
      <c r="J147" s="66" t="n">
        <f aca="false">I147*E147</f>
        <v>0</v>
      </c>
      <c r="K147" s="64" t="n">
        <f aca="false">I147/D147</f>
        <v>0</v>
      </c>
      <c r="L147" s="67" t="n">
        <f aca="false">F147+I147</f>
        <v>0</v>
      </c>
      <c r="M147" s="68" t="n">
        <f aca="false">G147+J147</f>
        <v>0</v>
      </c>
      <c r="N147" s="69" t="n">
        <f aca="false">H147+K147</f>
        <v>0</v>
      </c>
    </row>
    <row r="148" customFormat="false" ht="13.8" hidden="false" customHeight="false" outlineLevel="0" collapsed="false">
      <c r="A148" s="48" t="n">
        <v>12</v>
      </c>
      <c r="B148" s="49" t="s">
        <v>277</v>
      </c>
      <c r="C148" s="50"/>
      <c r="D148" s="51"/>
      <c r="E148" s="70"/>
      <c r="F148" s="52"/>
      <c r="G148" s="53"/>
      <c r="H148" s="54"/>
      <c r="I148" s="56"/>
      <c r="J148" s="56" t="n">
        <f aca="false">SUM(J149:J150)</f>
        <v>0</v>
      </c>
      <c r="K148" s="54"/>
      <c r="L148" s="53"/>
      <c r="M148" s="56" t="n">
        <f aca="false">SUM(M149:M150)</f>
        <v>0</v>
      </c>
      <c r="N148" s="54"/>
    </row>
    <row r="149" customFormat="false" ht="43.1" hidden="false" customHeight="false" outlineLevel="0" collapsed="false">
      <c r="A149" s="57" t="s">
        <v>278</v>
      </c>
      <c r="B149" s="58" t="s">
        <v>279</v>
      </c>
      <c r="C149" s="59" t="s">
        <v>33</v>
      </c>
      <c r="D149" s="60" t="n">
        <v>2</v>
      </c>
      <c r="E149" s="61" t="n">
        <v>647.092049630646</v>
      </c>
      <c r="F149" s="62" t="n">
        <v>0</v>
      </c>
      <c r="G149" s="63" t="n">
        <f aca="false">F149*E149</f>
        <v>0</v>
      </c>
      <c r="H149" s="64" t="n">
        <f aca="false">F149/D149</f>
        <v>0</v>
      </c>
      <c r="I149" s="65"/>
      <c r="J149" s="66" t="n">
        <f aca="false">I149*E149</f>
        <v>0</v>
      </c>
      <c r="K149" s="64" t="n">
        <f aca="false">I149/D149</f>
        <v>0</v>
      </c>
      <c r="L149" s="67" t="n">
        <f aca="false">F149+I149</f>
        <v>0</v>
      </c>
      <c r="M149" s="68" t="n">
        <f aca="false">G149+J149</f>
        <v>0</v>
      </c>
      <c r="N149" s="69" t="n">
        <f aca="false">H149+K149</f>
        <v>0</v>
      </c>
    </row>
    <row r="150" customFormat="false" ht="13.8" hidden="false" customHeight="false" outlineLevel="0" collapsed="false">
      <c r="A150" s="57" t="s">
        <v>280</v>
      </c>
      <c r="B150" s="58" t="s">
        <v>281</v>
      </c>
      <c r="C150" s="59" t="s">
        <v>30</v>
      </c>
      <c r="D150" s="60" t="n">
        <v>6.9</v>
      </c>
      <c r="E150" s="61" t="n">
        <v>425.329611032938</v>
      </c>
      <c r="F150" s="62" t="n">
        <v>0</v>
      </c>
      <c r="G150" s="63" t="n">
        <f aca="false">F150*E150</f>
        <v>0</v>
      </c>
      <c r="H150" s="64" t="n">
        <f aca="false">F150/D150</f>
        <v>0</v>
      </c>
      <c r="I150" s="65"/>
      <c r="J150" s="66" t="n">
        <f aca="false">I150*E150</f>
        <v>0</v>
      </c>
      <c r="K150" s="64" t="n">
        <f aca="false">I150/D150</f>
        <v>0</v>
      </c>
      <c r="L150" s="67" t="n">
        <f aca="false">F150+I150</f>
        <v>0</v>
      </c>
      <c r="M150" s="68" t="n">
        <f aca="false">G150+J150</f>
        <v>0</v>
      </c>
      <c r="N150" s="69" t="n">
        <f aca="false">H150+K150</f>
        <v>0</v>
      </c>
    </row>
    <row r="151" customFormat="false" ht="13.8" hidden="false" customHeight="false" outlineLevel="0" collapsed="false">
      <c r="A151" s="48" t="n">
        <v>13</v>
      </c>
      <c r="B151" s="49" t="s">
        <v>282</v>
      </c>
      <c r="C151" s="50"/>
      <c r="D151" s="51"/>
      <c r="E151" s="70"/>
      <c r="F151" s="52"/>
      <c r="G151" s="53"/>
      <c r="H151" s="54"/>
      <c r="I151" s="56"/>
      <c r="J151" s="56" t="n">
        <f aca="false">SUM(J152:J153)</f>
        <v>0</v>
      </c>
      <c r="K151" s="54"/>
      <c r="L151" s="53"/>
      <c r="M151" s="56" t="n">
        <f aca="false">SUM(M152:M153)</f>
        <v>0</v>
      </c>
      <c r="N151" s="54"/>
    </row>
    <row r="152" customFormat="false" ht="32.8" hidden="false" customHeight="false" outlineLevel="0" collapsed="false">
      <c r="A152" s="57" t="s">
        <v>283</v>
      </c>
      <c r="B152" s="58" t="s">
        <v>284</v>
      </c>
      <c r="C152" s="59" t="s">
        <v>30</v>
      </c>
      <c r="D152" s="60" t="n">
        <v>6.04</v>
      </c>
      <c r="E152" s="61" t="n">
        <v>701.022862942003</v>
      </c>
      <c r="F152" s="62" t="n">
        <v>0</v>
      </c>
      <c r="G152" s="63" t="n">
        <f aca="false">F152*E152</f>
        <v>0</v>
      </c>
      <c r="H152" s="64" t="n">
        <f aca="false">F152/D152</f>
        <v>0</v>
      </c>
      <c r="I152" s="65"/>
      <c r="J152" s="66" t="n">
        <f aca="false">I152*E152</f>
        <v>0</v>
      </c>
      <c r="K152" s="64" t="n">
        <f aca="false">I152/D152</f>
        <v>0</v>
      </c>
      <c r="L152" s="67" t="n">
        <f aca="false">F152+I152</f>
        <v>0</v>
      </c>
      <c r="M152" s="68" t="n">
        <f aca="false">G152+J152</f>
        <v>0</v>
      </c>
      <c r="N152" s="69" t="n">
        <f aca="false">H152+K152</f>
        <v>0</v>
      </c>
    </row>
    <row r="153" customFormat="false" ht="13.8" hidden="false" customHeight="false" outlineLevel="0" collapsed="false">
      <c r="A153" s="57" t="s">
        <v>285</v>
      </c>
      <c r="B153" s="58" t="s">
        <v>286</v>
      </c>
      <c r="C153" s="59" t="s">
        <v>30</v>
      </c>
      <c r="D153" s="60" t="n">
        <v>9.15</v>
      </c>
      <c r="E153" s="61" t="n">
        <v>285.135388777358</v>
      </c>
      <c r="F153" s="62" t="n">
        <v>0</v>
      </c>
      <c r="G153" s="63" t="n">
        <f aca="false">F153*E153</f>
        <v>0</v>
      </c>
      <c r="H153" s="64" t="n">
        <f aca="false">F153/D153</f>
        <v>0</v>
      </c>
      <c r="I153" s="65"/>
      <c r="J153" s="66" t="n">
        <f aca="false">I153*E153</f>
        <v>0</v>
      </c>
      <c r="K153" s="64" t="n">
        <f aca="false">I153/D153</f>
        <v>0</v>
      </c>
      <c r="L153" s="67" t="n">
        <f aca="false">F153+I153</f>
        <v>0</v>
      </c>
      <c r="M153" s="68" t="n">
        <f aca="false">G153+J153</f>
        <v>0</v>
      </c>
      <c r="N153" s="69" t="n">
        <f aca="false">H153+K153</f>
        <v>0</v>
      </c>
    </row>
    <row r="154" customFormat="false" ht="13.8" hidden="false" customHeight="false" outlineLevel="0" collapsed="false">
      <c r="A154" s="48" t="n">
        <v>14</v>
      </c>
      <c r="B154" s="49" t="s">
        <v>287</v>
      </c>
      <c r="C154" s="50"/>
      <c r="D154" s="51"/>
      <c r="E154" s="70"/>
      <c r="F154" s="52"/>
      <c r="G154" s="53"/>
      <c r="H154" s="54"/>
      <c r="I154" s="56"/>
      <c r="J154" s="56" t="n">
        <f aca="false">SUM(J155:J181)</f>
        <v>9876.69061646366</v>
      </c>
      <c r="K154" s="54"/>
      <c r="L154" s="53"/>
      <c r="M154" s="56" t="n">
        <f aca="false">SUM(M155:M181)</f>
        <v>10318.6798450009</v>
      </c>
      <c r="N154" s="54"/>
    </row>
    <row r="155" customFormat="false" ht="32.8" hidden="false" customHeight="false" outlineLevel="0" collapsed="false">
      <c r="A155" s="57" t="s">
        <v>288</v>
      </c>
      <c r="B155" s="58" t="s">
        <v>289</v>
      </c>
      <c r="C155" s="59" t="s">
        <v>30</v>
      </c>
      <c r="D155" s="60" t="n">
        <v>2876.76</v>
      </c>
      <c r="E155" s="61" t="n">
        <v>70.0501095089875</v>
      </c>
      <c r="F155" s="62" t="n">
        <v>0</v>
      </c>
      <c r="G155" s="63" t="n">
        <f aca="false">F155*E155</f>
        <v>0</v>
      </c>
      <c r="H155" s="64" t="n">
        <f aca="false">F155/D155</f>
        <v>0</v>
      </c>
      <c r="I155" s="65" t="n">
        <v>136.04</v>
      </c>
      <c r="J155" s="66" t="n">
        <f aca="false">I155*E155</f>
        <v>9529.61689760266</v>
      </c>
      <c r="K155" s="64" t="n">
        <f aca="false">I155/D155</f>
        <v>0.0472893115866461</v>
      </c>
      <c r="L155" s="67" t="n">
        <f aca="false">F155+I155</f>
        <v>136.04</v>
      </c>
      <c r="M155" s="68" t="n">
        <f aca="false">G155+J155</f>
        <v>9529.61689760266</v>
      </c>
      <c r="N155" s="69" t="n">
        <f aca="false">H155+K155</f>
        <v>0.0472893115866461</v>
      </c>
    </row>
    <row r="156" customFormat="false" ht="43.1" hidden="false" customHeight="false" outlineLevel="0" collapsed="false">
      <c r="A156" s="57" t="s">
        <v>290</v>
      </c>
      <c r="B156" s="58" t="s">
        <v>291</v>
      </c>
      <c r="C156" s="59" t="s">
        <v>30</v>
      </c>
      <c r="D156" s="60" t="n">
        <v>76.08</v>
      </c>
      <c r="E156" s="61" t="n">
        <v>154.365574124005</v>
      </c>
      <c r="F156" s="62" t="n">
        <v>0</v>
      </c>
      <c r="G156" s="63" t="n">
        <f aca="false">F156*E156</f>
        <v>0</v>
      </c>
      <c r="H156" s="64" t="n">
        <f aca="false">F156/D156</f>
        <v>0</v>
      </c>
      <c r="I156" s="65" t="n">
        <v>0.73</v>
      </c>
      <c r="J156" s="66" t="n">
        <f aca="false">I156*E156</f>
        <v>112.686869110524</v>
      </c>
      <c r="K156" s="64" t="n">
        <f aca="false">I156/D156</f>
        <v>0.00959516298633018</v>
      </c>
      <c r="L156" s="67" t="n">
        <f aca="false">F156+I156</f>
        <v>0.73</v>
      </c>
      <c r="M156" s="68" t="n">
        <f aca="false">G156+J156</f>
        <v>112.686869110524</v>
      </c>
      <c r="N156" s="69" t="n">
        <f aca="false">H156+K156</f>
        <v>0.00959516298633018</v>
      </c>
    </row>
    <row r="157" customFormat="false" ht="22.35" hidden="false" customHeight="false" outlineLevel="0" collapsed="false">
      <c r="A157" s="57" t="s">
        <v>292</v>
      </c>
      <c r="B157" s="58" t="s">
        <v>293</v>
      </c>
      <c r="C157" s="59" t="s">
        <v>87</v>
      </c>
      <c r="D157" s="60" t="n">
        <v>577.38</v>
      </c>
      <c r="E157" s="61" t="n">
        <v>39.5322408813795</v>
      </c>
      <c r="F157" s="62" t="n">
        <v>0</v>
      </c>
      <c r="G157" s="63" t="n">
        <f aca="false">F157*E157</f>
        <v>0</v>
      </c>
      <c r="H157" s="64" t="n">
        <f aca="false">F157/D157</f>
        <v>0</v>
      </c>
      <c r="I157" s="65"/>
      <c r="J157" s="66" t="n">
        <f aca="false">I157*E157</f>
        <v>0</v>
      </c>
      <c r="K157" s="64" t="n">
        <f aca="false">I157/D157</f>
        <v>0</v>
      </c>
      <c r="L157" s="67" t="n">
        <f aca="false">F157+I157</f>
        <v>0</v>
      </c>
      <c r="M157" s="68" t="n">
        <f aca="false">G157+J157</f>
        <v>0</v>
      </c>
      <c r="N157" s="69" t="n">
        <f aca="false">H157+K157</f>
        <v>0</v>
      </c>
    </row>
    <row r="158" customFormat="false" ht="22.35" hidden="false" customHeight="false" outlineLevel="0" collapsed="false">
      <c r="A158" s="57" t="s">
        <v>294</v>
      </c>
      <c r="B158" s="58" t="s">
        <v>295</v>
      </c>
      <c r="C158" s="59" t="s">
        <v>87</v>
      </c>
      <c r="D158" s="60" t="n">
        <v>532.13</v>
      </c>
      <c r="E158" s="61" t="n">
        <v>63.2449245440098</v>
      </c>
      <c r="F158" s="62" t="n">
        <v>0</v>
      </c>
      <c r="G158" s="63" t="n">
        <f aca="false">F158*E158</f>
        <v>0</v>
      </c>
      <c r="H158" s="64" t="n">
        <f aca="false">F158/D158</f>
        <v>0</v>
      </c>
      <c r="I158" s="65"/>
      <c r="J158" s="66" t="n">
        <f aca="false">I158*E158</f>
        <v>0</v>
      </c>
      <c r="K158" s="64" t="n">
        <f aca="false">I158/D158</f>
        <v>0</v>
      </c>
      <c r="L158" s="67" t="n">
        <f aca="false">F158+I158</f>
        <v>0</v>
      </c>
      <c r="M158" s="68" t="n">
        <f aca="false">G158+J158</f>
        <v>0</v>
      </c>
      <c r="N158" s="69" t="n">
        <f aca="false">H158+K158</f>
        <v>0</v>
      </c>
    </row>
    <row r="159" customFormat="false" ht="22.35" hidden="false" customHeight="false" outlineLevel="0" collapsed="false">
      <c r="A159" s="57" t="s">
        <v>296</v>
      </c>
      <c r="B159" s="58" t="s">
        <v>297</v>
      </c>
      <c r="C159" s="59" t="s">
        <v>30</v>
      </c>
      <c r="D159" s="60" t="n">
        <v>53.34</v>
      </c>
      <c r="E159" s="61" t="n">
        <v>182.907385779727</v>
      </c>
      <c r="F159" s="62" t="n">
        <v>0</v>
      </c>
      <c r="G159" s="63" t="n">
        <f aca="false">F159*E159</f>
        <v>0</v>
      </c>
      <c r="H159" s="64" t="n">
        <f aca="false">F159/D159</f>
        <v>0</v>
      </c>
      <c r="I159" s="65"/>
      <c r="J159" s="66" t="n">
        <f aca="false">I159*E159</f>
        <v>0</v>
      </c>
      <c r="K159" s="64" t="n">
        <f aca="false">I159/D159</f>
        <v>0</v>
      </c>
      <c r="L159" s="67" t="n">
        <f aca="false">F159+I159</f>
        <v>0</v>
      </c>
      <c r="M159" s="68" t="n">
        <f aca="false">G159+J159</f>
        <v>0</v>
      </c>
      <c r="N159" s="69" t="n">
        <f aca="false">H159+K159</f>
        <v>0</v>
      </c>
      <c r="XFC159" s="85"/>
      <c r="XFD159" s="85"/>
    </row>
    <row r="160" customFormat="false" ht="22.35" hidden="false" customHeight="false" outlineLevel="0" collapsed="false">
      <c r="A160" s="57" t="s">
        <v>298</v>
      </c>
      <c r="B160" s="58" t="s">
        <v>299</v>
      </c>
      <c r="C160" s="59" t="s">
        <v>30</v>
      </c>
      <c r="D160" s="60" t="n">
        <v>1049.92</v>
      </c>
      <c r="E160" s="61" t="n">
        <v>20.5820765498673</v>
      </c>
      <c r="F160" s="62" t="n">
        <v>0</v>
      </c>
      <c r="G160" s="63" t="n">
        <f aca="false">F160*E160</f>
        <v>0</v>
      </c>
      <c r="H160" s="64" t="n">
        <f aca="false">F160/D160</f>
        <v>0</v>
      </c>
      <c r="I160" s="65"/>
      <c r="J160" s="66" t="n">
        <f aca="false">I160*E160</f>
        <v>0</v>
      </c>
      <c r="K160" s="64" t="n">
        <f aca="false">I160/D160</f>
        <v>0</v>
      </c>
      <c r="L160" s="67" t="n">
        <f aca="false">F160+I160</f>
        <v>0</v>
      </c>
      <c r="M160" s="68" t="n">
        <f aca="false">G160+J160</f>
        <v>0</v>
      </c>
      <c r="N160" s="69" t="n">
        <f aca="false">H160+K160</f>
        <v>0</v>
      </c>
    </row>
    <row r="161" customFormat="false" ht="32.8" hidden="false" customHeight="false" outlineLevel="0" collapsed="false">
      <c r="A161" s="57" t="s">
        <v>300</v>
      </c>
      <c r="B161" s="58" t="s">
        <v>301</v>
      </c>
      <c r="C161" s="59" t="s">
        <v>30</v>
      </c>
      <c r="D161" s="60" t="n">
        <v>564.86</v>
      </c>
      <c r="E161" s="61" t="n">
        <v>241.389790992619</v>
      </c>
      <c r="F161" s="62" t="n">
        <v>0</v>
      </c>
      <c r="G161" s="63" t="n">
        <f aca="false">F161*E161</f>
        <v>0</v>
      </c>
      <c r="H161" s="64" t="n">
        <f aca="false">F161/D161</f>
        <v>0</v>
      </c>
      <c r="I161" s="65"/>
      <c r="J161" s="66" t="n">
        <f aca="false">I161*E161</f>
        <v>0</v>
      </c>
      <c r="K161" s="64" t="n">
        <f aca="false">I161/D161</f>
        <v>0</v>
      </c>
      <c r="L161" s="67" t="n">
        <f aca="false">F161+I161</f>
        <v>0</v>
      </c>
      <c r="M161" s="68" t="n">
        <f aca="false">G161+J161</f>
        <v>0</v>
      </c>
      <c r="N161" s="69" t="n">
        <f aca="false">H161+K161</f>
        <v>0</v>
      </c>
    </row>
    <row r="162" customFormat="false" ht="32.8" hidden="false" customHeight="false" outlineLevel="0" collapsed="false">
      <c r="A162" s="57" t="s">
        <v>302</v>
      </c>
      <c r="B162" s="58" t="s">
        <v>303</v>
      </c>
      <c r="C162" s="59" t="s">
        <v>30</v>
      </c>
      <c r="D162" s="60" t="n">
        <v>196.52</v>
      </c>
      <c r="E162" s="61" t="n">
        <v>117.209042186353</v>
      </c>
      <c r="F162" s="62" t="n">
        <v>0</v>
      </c>
      <c r="G162" s="63" t="n">
        <f aca="false">F162*E162</f>
        <v>0</v>
      </c>
      <c r="H162" s="64" t="n">
        <f aca="false">F162/D162</f>
        <v>0</v>
      </c>
      <c r="I162" s="65"/>
      <c r="J162" s="66" t="n">
        <f aca="false">I162*E162</f>
        <v>0</v>
      </c>
      <c r="K162" s="64" t="n">
        <f aca="false">I162/D162</f>
        <v>0</v>
      </c>
      <c r="L162" s="67" t="n">
        <f aca="false">F162+I162</f>
        <v>0</v>
      </c>
      <c r="M162" s="68" t="n">
        <f aca="false">G162+J162</f>
        <v>0</v>
      </c>
      <c r="N162" s="69" t="n">
        <f aca="false">H162+K162</f>
        <v>0</v>
      </c>
    </row>
    <row r="163" customFormat="false" ht="32.8" hidden="false" customHeight="false" outlineLevel="0" collapsed="false">
      <c r="A163" s="57" t="s">
        <v>304</v>
      </c>
      <c r="B163" s="58" t="s">
        <v>305</v>
      </c>
      <c r="C163" s="59" t="s">
        <v>30</v>
      </c>
      <c r="D163" s="60" t="n">
        <v>266.9</v>
      </c>
      <c r="E163" s="61" t="n">
        <v>217.188643808848</v>
      </c>
      <c r="F163" s="62" t="n">
        <v>0</v>
      </c>
      <c r="G163" s="63" t="n">
        <f aca="false">F163*E163</f>
        <v>0</v>
      </c>
      <c r="H163" s="64" t="n">
        <f aca="false">F163/D163</f>
        <v>0</v>
      </c>
      <c r="I163" s="65"/>
      <c r="J163" s="66" t="n">
        <f aca="false">I163*E163</f>
        <v>0</v>
      </c>
      <c r="K163" s="64" t="n">
        <f aca="false">I163/D163</f>
        <v>0</v>
      </c>
      <c r="L163" s="67" t="n">
        <f aca="false">F163+I163</f>
        <v>0</v>
      </c>
      <c r="M163" s="68" t="n">
        <f aca="false">G163+J163</f>
        <v>0</v>
      </c>
      <c r="N163" s="69" t="n">
        <f aca="false">H163+K163</f>
        <v>0</v>
      </c>
    </row>
    <row r="164" customFormat="false" ht="22.35" hidden="false" customHeight="false" outlineLevel="0" collapsed="false">
      <c r="A164" s="57" t="s">
        <v>306</v>
      </c>
      <c r="B164" s="58" t="s">
        <v>307</v>
      </c>
      <c r="C164" s="59" t="s">
        <v>30</v>
      </c>
      <c r="D164" s="60" t="n">
        <v>47.78</v>
      </c>
      <c r="E164" s="61" t="n">
        <v>90.5766788405435</v>
      </c>
      <c r="F164" s="62" t="n">
        <v>0</v>
      </c>
      <c r="G164" s="63" t="n">
        <f aca="false">F164*E164</f>
        <v>0</v>
      </c>
      <c r="H164" s="64" t="n">
        <f aca="false">F164/D164</f>
        <v>0</v>
      </c>
      <c r="I164" s="65"/>
      <c r="J164" s="66" t="n">
        <f aca="false">I164*E164</f>
        <v>0</v>
      </c>
      <c r="K164" s="64" t="n">
        <f aca="false">I164/D164</f>
        <v>0</v>
      </c>
      <c r="L164" s="67" t="n">
        <f aca="false">F164+I164</f>
        <v>0</v>
      </c>
      <c r="M164" s="68" t="n">
        <f aca="false">G164+J164</f>
        <v>0</v>
      </c>
      <c r="N164" s="69" t="n">
        <f aca="false">H164+K164</f>
        <v>0</v>
      </c>
    </row>
    <row r="165" customFormat="false" ht="22.35" hidden="false" customHeight="false" outlineLevel="0" collapsed="false">
      <c r="A165" s="57" t="s">
        <v>308</v>
      </c>
      <c r="B165" s="58" t="s">
        <v>309</v>
      </c>
      <c r="C165" s="59" t="s">
        <v>87</v>
      </c>
      <c r="D165" s="60" t="n">
        <v>20</v>
      </c>
      <c r="E165" s="61" t="n">
        <v>78.4428009176713</v>
      </c>
      <c r="F165" s="62" t="n">
        <v>0</v>
      </c>
      <c r="G165" s="63" t="n">
        <f aca="false">F165*E165</f>
        <v>0</v>
      </c>
      <c r="H165" s="64" t="n">
        <f aca="false">F165/D165</f>
        <v>0</v>
      </c>
      <c r="I165" s="65"/>
      <c r="J165" s="66" t="n">
        <f aca="false">I165*E165</f>
        <v>0</v>
      </c>
      <c r="K165" s="64" t="n">
        <f aca="false">I165/D165</f>
        <v>0</v>
      </c>
      <c r="L165" s="67" t="n">
        <f aca="false">F165+I165</f>
        <v>0</v>
      </c>
      <c r="M165" s="68" t="n">
        <f aca="false">G165+J165</f>
        <v>0</v>
      </c>
      <c r="N165" s="69" t="n">
        <f aca="false">H165+K165</f>
        <v>0</v>
      </c>
    </row>
    <row r="166" customFormat="false" ht="13.8" hidden="false" customHeight="false" outlineLevel="0" collapsed="false">
      <c r="A166" s="57" t="s">
        <v>310</v>
      </c>
      <c r="B166" s="58" t="s">
        <v>311</v>
      </c>
      <c r="C166" s="59" t="s">
        <v>87</v>
      </c>
      <c r="D166" s="60" t="n">
        <v>29.98</v>
      </c>
      <c r="E166" s="61" t="n">
        <v>56.810954824836</v>
      </c>
      <c r="F166" s="62" t="n">
        <v>7.78</v>
      </c>
      <c r="G166" s="63" t="n">
        <f aca="false">F166*E166</f>
        <v>441.989228537224</v>
      </c>
      <c r="H166" s="64" t="n">
        <f aca="false">F166/D166</f>
        <v>0.259506337558372</v>
      </c>
      <c r="I166" s="65"/>
      <c r="J166" s="66" t="n">
        <f aca="false">I166*E166</f>
        <v>0</v>
      </c>
      <c r="K166" s="64" t="n">
        <f aca="false">I166/D166</f>
        <v>0</v>
      </c>
      <c r="L166" s="67" t="n">
        <f aca="false">F166+I166</f>
        <v>7.78</v>
      </c>
      <c r="M166" s="68" t="n">
        <f aca="false">G166+J166</f>
        <v>441.989228537224</v>
      </c>
      <c r="N166" s="69" t="n">
        <f aca="false">H166+K166</f>
        <v>0.259506337558372</v>
      </c>
    </row>
    <row r="167" customFormat="false" ht="22.35" hidden="false" customHeight="false" outlineLevel="0" collapsed="false">
      <c r="A167" s="57" t="s">
        <v>312</v>
      </c>
      <c r="B167" s="58" t="s">
        <v>313</v>
      </c>
      <c r="C167" s="59" t="s">
        <v>33</v>
      </c>
      <c r="D167" s="60" t="n">
        <v>2</v>
      </c>
      <c r="E167" s="61" t="n">
        <v>1824.63357899741</v>
      </c>
      <c r="F167" s="62" t="n">
        <v>0</v>
      </c>
      <c r="G167" s="63" t="n">
        <f aca="false">F167*E167</f>
        <v>0</v>
      </c>
      <c r="H167" s="64" t="n">
        <f aca="false">F167/D167</f>
        <v>0</v>
      </c>
      <c r="I167" s="65"/>
      <c r="J167" s="66" t="n">
        <f aca="false">I167*E167</f>
        <v>0</v>
      </c>
      <c r="K167" s="64" t="n">
        <f aca="false">I167/D167</f>
        <v>0</v>
      </c>
      <c r="L167" s="67" t="n">
        <f aca="false">F167+I167</f>
        <v>0</v>
      </c>
      <c r="M167" s="68" t="n">
        <f aca="false">G167+J167</f>
        <v>0</v>
      </c>
      <c r="N167" s="69" t="n">
        <f aca="false">H167+K167</f>
        <v>0</v>
      </c>
    </row>
    <row r="168" customFormat="false" ht="13.8" hidden="false" customHeight="false" outlineLevel="0" collapsed="false">
      <c r="A168" s="57" t="s">
        <v>314</v>
      </c>
      <c r="B168" s="58" t="s">
        <v>315</v>
      </c>
      <c r="C168" s="59" t="s">
        <v>33</v>
      </c>
      <c r="D168" s="60" t="n">
        <v>8</v>
      </c>
      <c r="E168" s="61" t="n">
        <v>161.263377029096</v>
      </c>
      <c r="F168" s="62" t="n">
        <v>0</v>
      </c>
      <c r="G168" s="63" t="n">
        <f aca="false">F168*E168</f>
        <v>0</v>
      </c>
      <c r="H168" s="64" t="n">
        <f aca="false">F168/D168</f>
        <v>0</v>
      </c>
      <c r="I168" s="65"/>
      <c r="J168" s="66" t="n">
        <f aca="false">I168*E168</f>
        <v>0</v>
      </c>
      <c r="K168" s="64" t="n">
        <f aca="false">I168/D168</f>
        <v>0</v>
      </c>
      <c r="L168" s="67" t="n">
        <f aca="false">F168+I168</f>
        <v>0</v>
      </c>
      <c r="M168" s="68" t="n">
        <f aca="false">G168+J168</f>
        <v>0</v>
      </c>
      <c r="N168" s="69" t="n">
        <f aca="false">H168+K168</f>
        <v>0</v>
      </c>
    </row>
    <row r="169" customFormat="false" ht="32.8" hidden="false" customHeight="false" outlineLevel="0" collapsed="false">
      <c r="A169" s="57" t="s">
        <v>316</v>
      </c>
      <c r="B169" s="58" t="s">
        <v>317</v>
      </c>
      <c r="C169" s="59" t="s">
        <v>33</v>
      </c>
      <c r="D169" s="60" t="n">
        <v>4</v>
      </c>
      <c r="E169" s="61" t="n">
        <v>1684.59431306908</v>
      </c>
      <c r="F169" s="62" t="n">
        <v>0</v>
      </c>
      <c r="G169" s="63" t="n">
        <f aca="false">F169*E169</f>
        <v>0</v>
      </c>
      <c r="H169" s="64" t="n">
        <f aca="false">F169/D169</f>
        <v>0</v>
      </c>
      <c r="I169" s="65"/>
      <c r="J169" s="66" t="n">
        <f aca="false">I169*E169</f>
        <v>0</v>
      </c>
      <c r="K169" s="64" t="n">
        <f aca="false">I169/D169</f>
        <v>0</v>
      </c>
      <c r="L169" s="67" t="n">
        <f aca="false">F169+I169</f>
        <v>0</v>
      </c>
      <c r="M169" s="68" t="n">
        <f aca="false">G169+J169</f>
        <v>0</v>
      </c>
      <c r="N169" s="69" t="n">
        <f aca="false">H169+K169</f>
        <v>0</v>
      </c>
    </row>
    <row r="170" customFormat="false" ht="22.35" hidden="false" customHeight="false" outlineLevel="0" collapsed="false">
      <c r="A170" s="57" t="s">
        <v>318</v>
      </c>
      <c r="B170" s="58" t="s">
        <v>319</v>
      </c>
      <c r="C170" s="59" t="s">
        <v>30</v>
      </c>
      <c r="D170" s="60" t="n">
        <v>76.08</v>
      </c>
      <c r="E170" s="61" t="n">
        <v>18.5949181343192</v>
      </c>
      <c r="F170" s="62" t="n">
        <v>0</v>
      </c>
      <c r="G170" s="63" t="n">
        <f aca="false">F170*E170</f>
        <v>0</v>
      </c>
      <c r="H170" s="64" t="n">
        <f aca="false">F170/D170</f>
        <v>0</v>
      </c>
      <c r="I170" s="65"/>
      <c r="J170" s="66" t="n">
        <f aca="false">I170*E170</f>
        <v>0</v>
      </c>
      <c r="K170" s="64" t="n">
        <f aca="false">I170/D170</f>
        <v>0</v>
      </c>
      <c r="L170" s="67" t="n">
        <f aca="false">F170+I170</f>
        <v>0</v>
      </c>
      <c r="M170" s="68" t="n">
        <f aca="false">G170+J170</f>
        <v>0</v>
      </c>
      <c r="N170" s="69" t="n">
        <f aca="false">H170+K170</f>
        <v>0</v>
      </c>
    </row>
    <row r="171" customFormat="false" ht="43.1" hidden="false" customHeight="false" outlineLevel="0" collapsed="false">
      <c r="A171" s="57" t="s">
        <v>320</v>
      </c>
      <c r="B171" s="58" t="s">
        <v>321</v>
      </c>
      <c r="C171" s="59" t="s">
        <v>87</v>
      </c>
      <c r="D171" s="60" t="n">
        <v>41.5</v>
      </c>
      <c r="E171" s="61" t="n">
        <v>255.555233105688</v>
      </c>
      <c r="F171" s="62" t="n">
        <v>0</v>
      </c>
      <c r="G171" s="63" t="n">
        <f aca="false">F171*E171</f>
        <v>0</v>
      </c>
      <c r="H171" s="64" t="n">
        <f aca="false">F171/D171</f>
        <v>0</v>
      </c>
      <c r="I171" s="65"/>
      <c r="J171" s="66" t="n">
        <f aca="false">I171*E171</f>
        <v>0</v>
      </c>
      <c r="K171" s="64" t="n">
        <f aca="false">I171/D171</f>
        <v>0</v>
      </c>
      <c r="L171" s="67" t="n">
        <f aca="false">F171+I171</f>
        <v>0</v>
      </c>
      <c r="M171" s="68" t="n">
        <f aca="false">G171+J171</f>
        <v>0</v>
      </c>
      <c r="N171" s="69" t="n">
        <f aca="false">H171+K171</f>
        <v>0</v>
      </c>
    </row>
    <row r="172" customFormat="false" ht="13.8" hidden="false" customHeight="false" outlineLevel="0" collapsed="false">
      <c r="A172" s="57" t="s">
        <v>322</v>
      </c>
      <c r="B172" s="58" t="s">
        <v>323</v>
      </c>
      <c r="C172" s="59" t="s">
        <v>62</v>
      </c>
      <c r="D172" s="60" t="n">
        <v>20.9</v>
      </c>
      <c r="E172" s="61" t="n">
        <v>244.320572119461</v>
      </c>
      <c r="F172" s="62" t="n">
        <v>0</v>
      </c>
      <c r="G172" s="63" t="n">
        <f aca="false">F172*E172</f>
        <v>0</v>
      </c>
      <c r="H172" s="64" t="n">
        <f aca="false">F172/D172</f>
        <v>0</v>
      </c>
      <c r="I172" s="65"/>
      <c r="J172" s="66" t="n">
        <f aca="false">I172*E172</f>
        <v>0</v>
      </c>
      <c r="K172" s="64" t="n">
        <f aca="false">I172/D172</f>
        <v>0</v>
      </c>
      <c r="L172" s="67" t="n">
        <f aca="false">F172+I172</f>
        <v>0</v>
      </c>
      <c r="M172" s="68" t="n">
        <f aca="false">G172+J172</f>
        <v>0</v>
      </c>
      <c r="N172" s="69" t="n">
        <f aca="false">H172+K172</f>
        <v>0</v>
      </c>
    </row>
    <row r="173" customFormat="false" ht="13.8" hidden="false" customHeight="false" outlineLevel="0" collapsed="false">
      <c r="A173" s="57" t="s">
        <v>324</v>
      </c>
      <c r="B173" s="58" t="s">
        <v>325</v>
      </c>
      <c r="C173" s="59" t="s">
        <v>62</v>
      </c>
      <c r="D173" s="60" t="n">
        <v>7.61</v>
      </c>
      <c r="E173" s="61" t="n">
        <v>202.412622294353</v>
      </c>
      <c r="F173" s="62" t="n">
        <v>0</v>
      </c>
      <c r="G173" s="63" t="n">
        <f aca="false">F173*E173</f>
        <v>0</v>
      </c>
      <c r="H173" s="64" t="n">
        <f aca="false">F173/D173</f>
        <v>0</v>
      </c>
      <c r="I173" s="65"/>
      <c r="J173" s="66" t="n">
        <f aca="false">I173*E173</f>
        <v>0</v>
      </c>
      <c r="K173" s="64" t="n">
        <f aca="false">I173/D173</f>
        <v>0</v>
      </c>
      <c r="L173" s="67" t="n">
        <f aca="false">F173+I173</f>
        <v>0</v>
      </c>
      <c r="M173" s="68" t="n">
        <f aca="false">G173+J173</f>
        <v>0</v>
      </c>
      <c r="N173" s="69" t="n">
        <f aca="false">H173+K173</f>
        <v>0</v>
      </c>
    </row>
    <row r="174" customFormat="false" ht="22.35" hidden="false" customHeight="false" outlineLevel="0" collapsed="false">
      <c r="A174" s="57" t="s">
        <v>326</v>
      </c>
      <c r="B174" s="58" t="s">
        <v>327</v>
      </c>
      <c r="C174" s="59" t="s">
        <v>30</v>
      </c>
      <c r="D174" s="60" t="n">
        <v>16.625</v>
      </c>
      <c r="E174" s="61" t="n">
        <v>27.9312322542968</v>
      </c>
      <c r="F174" s="62" t="n">
        <v>0</v>
      </c>
      <c r="G174" s="63" t="n">
        <f aca="false">F174*E174</f>
        <v>0</v>
      </c>
      <c r="H174" s="64" t="n">
        <f aca="false">F174/D174</f>
        <v>0</v>
      </c>
      <c r="I174" s="65"/>
      <c r="J174" s="66" t="n">
        <f aca="false">I174*E174</f>
        <v>0</v>
      </c>
      <c r="K174" s="64" t="n">
        <f aca="false">I174/D174</f>
        <v>0</v>
      </c>
      <c r="L174" s="67" t="n">
        <f aca="false">F174+I174</f>
        <v>0</v>
      </c>
      <c r="M174" s="68" t="n">
        <f aca="false">G174+J174</f>
        <v>0</v>
      </c>
      <c r="N174" s="69" t="n">
        <f aca="false">H174+K174</f>
        <v>0</v>
      </c>
    </row>
    <row r="175" customFormat="false" ht="13.8" hidden="false" customHeight="false" outlineLevel="0" collapsed="false">
      <c r="A175" s="57" t="s">
        <v>328</v>
      </c>
      <c r="B175" s="58" t="s">
        <v>329</v>
      </c>
      <c r="C175" s="59" t="s">
        <v>30</v>
      </c>
      <c r="D175" s="60" t="n">
        <v>85.2</v>
      </c>
      <c r="E175" s="61" t="n">
        <v>57.3944637339882</v>
      </c>
      <c r="F175" s="62" t="n">
        <v>0</v>
      </c>
      <c r="G175" s="63" t="n">
        <f aca="false">F175*E175</f>
        <v>0</v>
      </c>
      <c r="H175" s="64" t="n">
        <f aca="false">F175/D175</f>
        <v>0</v>
      </c>
      <c r="I175" s="65"/>
      <c r="J175" s="66" t="n">
        <f aca="false">I175*E175</f>
        <v>0</v>
      </c>
      <c r="K175" s="64" t="n">
        <f aca="false">I175/D175</f>
        <v>0</v>
      </c>
      <c r="L175" s="67" t="n">
        <f aca="false">F175+I175</f>
        <v>0</v>
      </c>
      <c r="M175" s="68" t="n">
        <f aca="false">G175+J175</f>
        <v>0</v>
      </c>
      <c r="N175" s="69" t="n">
        <f aca="false">H175+K175</f>
        <v>0</v>
      </c>
    </row>
    <row r="176" customFormat="false" ht="22.35" hidden="false" customHeight="false" outlineLevel="0" collapsed="false">
      <c r="A176" s="57" t="s">
        <v>330</v>
      </c>
      <c r="B176" s="58" t="s">
        <v>331</v>
      </c>
      <c r="C176" s="59" t="s">
        <v>87</v>
      </c>
      <c r="D176" s="60" t="n">
        <v>142</v>
      </c>
      <c r="E176" s="61" t="n">
        <v>94.8869053742617</v>
      </c>
      <c r="F176" s="62" t="n">
        <v>0</v>
      </c>
      <c r="G176" s="63" t="n">
        <f aca="false">F176*E176</f>
        <v>0</v>
      </c>
      <c r="H176" s="64" t="n">
        <f aca="false">F176/D176</f>
        <v>0</v>
      </c>
      <c r="I176" s="65"/>
      <c r="J176" s="66" t="n">
        <f aca="false">I176*E176</f>
        <v>0</v>
      </c>
      <c r="K176" s="64" t="n">
        <f aca="false">I176/D176</f>
        <v>0</v>
      </c>
      <c r="L176" s="67" t="n">
        <f aca="false">F176+I176</f>
        <v>0</v>
      </c>
      <c r="M176" s="68" t="n">
        <f aca="false">G176+J176</f>
        <v>0</v>
      </c>
      <c r="N176" s="69" t="n">
        <f aca="false">H176+K176</f>
        <v>0</v>
      </c>
    </row>
    <row r="177" customFormat="false" ht="22.35" hidden="false" customHeight="false" outlineLevel="0" collapsed="false">
      <c r="A177" s="57" t="s">
        <v>332</v>
      </c>
      <c r="B177" s="58" t="s">
        <v>333</v>
      </c>
      <c r="C177" s="59" t="s">
        <v>30</v>
      </c>
      <c r="D177" s="60" t="n">
        <v>339.91</v>
      </c>
      <c r="E177" s="61" t="n">
        <v>81.6516732082534</v>
      </c>
      <c r="F177" s="62" t="n">
        <v>0</v>
      </c>
      <c r="G177" s="63" t="n">
        <f aca="false">F177*E177</f>
        <v>0</v>
      </c>
      <c r="H177" s="64" t="n">
        <f aca="false">F177/D177</f>
        <v>0</v>
      </c>
      <c r="I177" s="65"/>
      <c r="J177" s="66" t="n">
        <f aca="false">I177*E177</f>
        <v>0</v>
      </c>
      <c r="K177" s="64" t="n">
        <f aca="false">I177/D177</f>
        <v>0</v>
      </c>
      <c r="L177" s="67" t="n">
        <f aca="false">F177+I177</f>
        <v>0</v>
      </c>
      <c r="M177" s="68" t="n">
        <f aca="false">G177+J177</f>
        <v>0</v>
      </c>
      <c r="N177" s="69" t="n">
        <f aca="false">H177+K177</f>
        <v>0</v>
      </c>
    </row>
    <row r="178" customFormat="false" ht="32.8" hidden="false" customHeight="false" outlineLevel="0" collapsed="false">
      <c r="A178" s="57" t="s">
        <v>334</v>
      </c>
      <c r="B178" s="58" t="s">
        <v>335</v>
      </c>
      <c r="C178" s="59" t="s">
        <v>30</v>
      </c>
      <c r="D178" s="60" t="n">
        <v>518.45</v>
      </c>
      <c r="E178" s="61" t="n">
        <v>67.2105819536401</v>
      </c>
      <c r="F178" s="62" t="n">
        <v>0</v>
      </c>
      <c r="G178" s="63" t="n">
        <f aca="false">F178*E178</f>
        <v>0</v>
      </c>
      <c r="H178" s="64" t="n">
        <f aca="false">F178/D178</f>
        <v>0</v>
      </c>
      <c r="I178" s="65"/>
      <c r="J178" s="66" t="n">
        <f aca="false">I178*E178</f>
        <v>0</v>
      </c>
      <c r="K178" s="64" t="n">
        <f aca="false">I178/D178</f>
        <v>0</v>
      </c>
      <c r="L178" s="67" t="n">
        <f aca="false">F178+I178</f>
        <v>0</v>
      </c>
      <c r="M178" s="68" t="n">
        <f aca="false">G178+J178</f>
        <v>0</v>
      </c>
      <c r="N178" s="69" t="n">
        <f aca="false">H178+K178</f>
        <v>0</v>
      </c>
    </row>
    <row r="179" customFormat="false" ht="13.8" hidden="false" customHeight="false" outlineLevel="0" collapsed="false">
      <c r="A179" s="57" t="s">
        <v>336</v>
      </c>
      <c r="B179" s="58" t="s">
        <v>337</v>
      </c>
      <c r="C179" s="59" t="s">
        <v>338</v>
      </c>
      <c r="D179" s="60" t="n">
        <v>299.09</v>
      </c>
      <c r="E179" s="61" t="n">
        <v>1.39940802286985</v>
      </c>
      <c r="F179" s="62" t="n">
        <v>0</v>
      </c>
      <c r="G179" s="63" t="n">
        <f aca="false">F179*E179</f>
        <v>0</v>
      </c>
      <c r="H179" s="64" t="n">
        <f aca="false">F179/D179</f>
        <v>0</v>
      </c>
      <c r="I179" s="65" t="n">
        <v>167.49</v>
      </c>
      <c r="J179" s="66" t="n">
        <f aca="false">I179*E179</f>
        <v>234.386849750471</v>
      </c>
      <c r="K179" s="64" t="n">
        <f aca="false">I179/D179</f>
        <v>0.559998662609917</v>
      </c>
      <c r="L179" s="67" t="n">
        <f aca="false">F179+I179</f>
        <v>167.49</v>
      </c>
      <c r="M179" s="68" t="n">
        <f aca="false">G179+J179</f>
        <v>234.386849750471</v>
      </c>
      <c r="N179" s="69" t="n">
        <f aca="false">H179+K179</f>
        <v>0.559998662609917</v>
      </c>
    </row>
    <row r="180" customFormat="false" ht="22.35" hidden="false" customHeight="false" outlineLevel="0" collapsed="false">
      <c r="A180" s="57" t="s">
        <v>339</v>
      </c>
      <c r="B180" s="58" t="s">
        <v>340</v>
      </c>
      <c r="C180" s="59" t="s">
        <v>30</v>
      </c>
      <c r="D180" s="60" t="n">
        <v>10.6</v>
      </c>
      <c r="E180" s="61" t="n">
        <v>844.660534780076</v>
      </c>
      <c r="F180" s="62" t="n">
        <v>0</v>
      </c>
      <c r="G180" s="63" t="n">
        <f aca="false">F180*E180</f>
        <v>0</v>
      </c>
      <c r="H180" s="64" t="n">
        <f aca="false">F180/D180</f>
        <v>0</v>
      </c>
      <c r="I180" s="65"/>
      <c r="J180" s="66" t="n">
        <f aca="false">I180*E180</f>
        <v>0</v>
      </c>
      <c r="K180" s="64" t="n">
        <f aca="false">I180/D180</f>
        <v>0</v>
      </c>
      <c r="L180" s="67" t="n">
        <f aca="false">F180+I180</f>
        <v>0</v>
      </c>
      <c r="M180" s="68" t="n">
        <f aca="false">G180+J180</f>
        <v>0</v>
      </c>
      <c r="N180" s="69" t="n">
        <f aca="false">H180+K180</f>
        <v>0</v>
      </c>
    </row>
    <row r="181" customFormat="false" ht="43.1" hidden="false" customHeight="false" outlineLevel="0" collapsed="false">
      <c r="A181" s="57" t="s">
        <v>341</v>
      </c>
      <c r="B181" s="58" t="s">
        <v>342</v>
      </c>
      <c r="C181" s="59" t="s">
        <v>30</v>
      </c>
      <c r="D181" s="60" t="n">
        <v>46.55</v>
      </c>
      <c r="E181" s="61" t="n">
        <v>96.2026448036475</v>
      </c>
      <c r="F181" s="62" t="n">
        <v>0</v>
      </c>
      <c r="G181" s="63" t="n">
        <f aca="false">F181*E181</f>
        <v>0</v>
      </c>
      <c r="H181" s="64" t="n">
        <f aca="false">F181/D181</f>
        <v>0</v>
      </c>
      <c r="I181" s="65"/>
      <c r="J181" s="66" t="n">
        <f aca="false">I181*E181</f>
        <v>0</v>
      </c>
      <c r="K181" s="64" t="n">
        <f aca="false">I181/D181</f>
        <v>0</v>
      </c>
      <c r="L181" s="67" t="n">
        <f aca="false">F181+I181</f>
        <v>0</v>
      </c>
      <c r="M181" s="68" t="n">
        <f aca="false">G181+J181</f>
        <v>0</v>
      </c>
      <c r="N181" s="69" t="n">
        <f aca="false">H181+K181</f>
        <v>0</v>
      </c>
    </row>
    <row r="182" customFormat="false" ht="13.8" hidden="false" customHeight="false" outlineLevel="0" collapsed="false">
      <c r="A182" s="48" t="n">
        <v>15</v>
      </c>
      <c r="B182" s="49" t="s">
        <v>343</v>
      </c>
      <c r="C182" s="50"/>
      <c r="D182" s="51"/>
      <c r="E182" s="70"/>
      <c r="F182" s="52"/>
      <c r="G182" s="53"/>
      <c r="H182" s="54"/>
      <c r="I182" s="56"/>
      <c r="J182" s="56" t="n">
        <f aca="false">SUM(J183:J202)</f>
        <v>0</v>
      </c>
      <c r="K182" s="54"/>
      <c r="L182" s="53"/>
      <c r="M182" s="56" t="n">
        <f aca="false">SUM(M183:M202)</f>
        <v>0</v>
      </c>
      <c r="N182" s="54"/>
    </row>
    <row r="183" customFormat="false" ht="22.35" hidden="false" customHeight="false" outlineLevel="0" collapsed="false">
      <c r="A183" s="57" t="s">
        <v>344</v>
      </c>
      <c r="B183" s="58" t="s">
        <v>345</v>
      </c>
      <c r="C183" s="59" t="s">
        <v>33</v>
      </c>
      <c r="D183" s="60" t="n">
        <v>1</v>
      </c>
      <c r="E183" s="61" t="n">
        <v>258.152970922662</v>
      </c>
      <c r="F183" s="62" t="n">
        <v>0</v>
      </c>
      <c r="G183" s="63" t="n">
        <f aca="false">F183*E183</f>
        <v>0</v>
      </c>
      <c r="H183" s="64" t="n">
        <f aca="false">F183/D183</f>
        <v>0</v>
      </c>
      <c r="I183" s="65"/>
      <c r="J183" s="66" t="n">
        <f aca="false">I183*E183</f>
        <v>0</v>
      </c>
      <c r="K183" s="64" t="n">
        <f aca="false">I183/D183</f>
        <v>0</v>
      </c>
      <c r="L183" s="67" t="n">
        <f aca="false">F183+I183</f>
        <v>0</v>
      </c>
      <c r="M183" s="68" t="n">
        <f aca="false">G183+J183</f>
        <v>0</v>
      </c>
      <c r="N183" s="69" t="n">
        <f aca="false">H183+K183</f>
        <v>0</v>
      </c>
    </row>
    <row r="184" customFormat="false" ht="22.35" hidden="false" customHeight="false" outlineLevel="0" collapsed="false">
      <c r="A184" s="57" t="s">
        <v>346</v>
      </c>
      <c r="B184" s="58" t="s">
        <v>347</v>
      </c>
      <c r="C184" s="59" t="s">
        <v>33</v>
      </c>
      <c r="D184" s="60" t="n">
        <v>2</v>
      </c>
      <c r="E184" s="61" t="n">
        <v>572.823391529992</v>
      </c>
      <c r="F184" s="62" t="n">
        <v>0</v>
      </c>
      <c r="G184" s="63" t="n">
        <f aca="false">F184*E184</f>
        <v>0</v>
      </c>
      <c r="H184" s="64" t="n">
        <f aca="false">F184/D184</f>
        <v>0</v>
      </c>
      <c r="I184" s="65"/>
      <c r="J184" s="66" t="n">
        <f aca="false">I184*E184</f>
        <v>0</v>
      </c>
      <c r="K184" s="64" t="n">
        <f aca="false">I184/D184</f>
        <v>0</v>
      </c>
      <c r="L184" s="67" t="n">
        <f aca="false">F184+I184</f>
        <v>0</v>
      </c>
      <c r="M184" s="68" t="n">
        <f aca="false">G184+J184</f>
        <v>0</v>
      </c>
      <c r="N184" s="69" t="n">
        <f aca="false">H184+K184</f>
        <v>0</v>
      </c>
    </row>
    <row r="185" customFormat="false" ht="22.35" hidden="false" customHeight="false" outlineLevel="0" collapsed="false">
      <c r="A185" s="57" t="s">
        <v>348</v>
      </c>
      <c r="B185" s="58" t="s">
        <v>349</v>
      </c>
      <c r="C185" s="59" t="s">
        <v>33</v>
      </c>
      <c r="D185" s="60" t="n">
        <v>1</v>
      </c>
      <c r="E185" s="61" t="n">
        <v>24.3787702823671</v>
      </c>
      <c r="F185" s="62" t="n">
        <v>0</v>
      </c>
      <c r="G185" s="63" t="n">
        <f aca="false">F185*E185</f>
        <v>0</v>
      </c>
      <c r="H185" s="64" t="n">
        <f aca="false">F185/D185</f>
        <v>0</v>
      </c>
      <c r="I185" s="65"/>
      <c r="J185" s="66" t="n">
        <f aca="false">I185*E185</f>
        <v>0</v>
      </c>
      <c r="K185" s="64" t="n">
        <f aca="false">I185/D185</f>
        <v>0</v>
      </c>
      <c r="L185" s="67" t="n">
        <f aca="false">F185+I185</f>
        <v>0</v>
      </c>
      <c r="M185" s="68" t="n">
        <f aca="false">G185+J185</f>
        <v>0</v>
      </c>
      <c r="N185" s="69" t="n">
        <f aca="false">H185+K185</f>
        <v>0</v>
      </c>
    </row>
    <row r="186" customFormat="false" ht="22.35" hidden="false" customHeight="false" outlineLevel="0" collapsed="false">
      <c r="A186" s="57" t="s">
        <v>350</v>
      </c>
      <c r="B186" s="58" t="s">
        <v>351</v>
      </c>
      <c r="C186" s="59" t="s">
        <v>33</v>
      </c>
      <c r="D186" s="60" t="n">
        <v>2</v>
      </c>
      <c r="E186" s="61" t="n">
        <v>70.9715293329568</v>
      </c>
      <c r="F186" s="62" t="n">
        <v>0</v>
      </c>
      <c r="G186" s="63" t="n">
        <f aca="false">F186*E186</f>
        <v>0</v>
      </c>
      <c r="H186" s="64" t="n">
        <f aca="false">F186/D186</f>
        <v>0</v>
      </c>
      <c r="I186" s="65"/>
      <c r="J186" s="66" t="n">
        <f aca="false">I186*E186</f>
        <v>0</v>
      </c>
      <c r="K186" s="64" t="n">
        <f aca="false">I186/D186</f>
        <v>0</v>
      </c>
      <c r="L186" s="67" t="n">
        <f aca="false">F186+I186</f>
        <v>0</v>
      </c>
      <c r="M186" s="68" t="n">
        <f aca="false">G186+J186</f>
        <v>0</v>
      </c>
      <c r="N186" s="69" t="n">
        <f aca="false">H186+K186</f>
        <v>0</v>
      </c>
    </row>
    <row r="187" customFormat="false" ht="22.35" hidden="false" customHeight="false" outlineLevel="0" collapsed="false">
      <c r="A187" s="57" t="s">
        <v>352</v>
      </c>
      <c r="B187" s="58" t="s">
        <v>353</v>
      </c>
      <c r="C187" s="59" t="s">
        <v>33</v>
      </c>
      <c r="D187" s="60" t="n">
        <v>3</v>
      </c>
      <c r="E187" s="61" t="n">
        <v>70.9715293329568</v>
      </c>
      <c r="F187" s="62" t="n">
        <v>0</v>
      </c>
      <c r="G187" s="63" t="n">
        <f aca="false">F187*E187</f>
        <v>0</v>
      </c>
      <c r="H187" s="64" t="n">
        <f aca="false">F187/D187</f>
        <v>0</v>
      </c>
      <c r="I187" s="65"/>
      <c r="J187" s="66" t="n">
        <f aca="false">I187*E187</f>
        <v>0</v>
      </c>
      <c r="K187" s="64" t="n">
        <f aca="false">I187/D187</f>
        <v>0</v>
      </c>
      <c r="L187" s="67" t="n">
        <f aca="false">F187+I187</f>
        <v>0</v>
      </c>
      <c r="M187" s="68" t="n">
        <f aca="false">G187+J187</f>
        <v>0</v>
      </c>
      <c r="N187" s="69" t="n">
        <f aca="false">H187+K187</f>
        <v>0</v>
      </c>
    </row>
    <row r="188" customFormat="false" ht="22.35" hidden="false" customHeight="false" outlineLevel="0" collapsed="false">
      <c r="A188" s="57" t="s">
        <v>354</v>
      </c>
      <c r="B188" s="58" t="s">
        <v>355</v>
      </c>
      <c r="C188" s="59" t="s">
        <v>33</v>
      </c>
      <c r="D188" s="60" t="n">
        <v>2</v>
      </c>
      <c r="E188" s="61" t="n">
        <v>95.8942703547756</v>
      </c>
      <c r="F188" s="62" t="n">
        <v>0</v>
      </c>
      <c r="G188" s="63" t="n">
        <f aca="false">F188*E188</f>
        <v>0</v>
      </c>
      <c r="H188" s="64" t="n">
        <f aca="false">F188/D188</f>
        <v>0</v>
      </c>
      <c r="I188" s="65"/>
      <c r="J188" s="66" t="n">
        <f aca="false">I188*E188</f>
        <v>0</v>
      </c>
      <c r="K188" s="64" t="n">
        <f aca="false">I188/D188</f>
        <v>0</v>
      </c>
      <c r="L188" s="67" t="n">
        <f aca="false">F188+I188</f>
        <v>0</v>
      </c>
      <c r="M188" s="68" t="n">
        <f aca="false">G188+J188</f>
        <v>0</v>
      </c>
      <c r="N188" s="69" t="n">
        <f aca="false">H188+K188</f>
        <v>0</v>
      </c>
    </row>
    <row r="189" customFormat="false" ht="22.35" hidden="false" customHeight="false" outlineLevel="0" collapsed="false">
      <c r="A189" s="57" t="s">
        <v>356</v>
      </c>
      <c r="B189" s="58" t="s">
        <v>357</v>
      </c>
      <c r="C189" s="59" t="s">
        <v>87</v>
      </c>
      <c r="D189" s="60" t="n">
        <v>390.8</v>
      </c>
      <c r="E189" s="61" t="n">
        <v>7.51567735936364</v>
      </c>
      <c r="F189" s="62" t="n">
        <v>0</v>
      </c>
      <c r="G189" s="63" t="n">
        <f aca="false">F189*E189</f>
        <v>0</v>
      </c>
      <c r="H189" s="64" t="n">
        <f aca="false">F189/D189</f>
        <v>0</v>
      </c>
      <c r="I189" s="65"/>
      <c r="J189" s="66" t="n">
        <f aca="false">I189*E189</f>
        <v>0</v>
      </c>
      <c r="K189" s="64" t="n">
        <f aca="false">I189/D189</f>
        <v>0</v>
      </c>
      <c r="L189" s="67" t="n">
        <f aca="false">F189+I189</f>
        <v>0</v>
      </c>
      <c r="M189" s="68" t="n">
        <f aca="false">G189+J189</f>
        <v>0</v>
      </c>
      <c r="N189" s="69" t="n">
        <f aca="false">H189+K189</f>
        <v>0</v>
      </c>
    </row>
    <row r="190" customFormat="false" ht="22.35" hidden="false" customHeight="false" outlineLevel="0" collapsed="false">
      <c r="A190" s="57" t="s">
        <v>358</v>
      </c>
      <c r="B190" s="58" t="s">
        <v>359</v>
      </c>
      <c r="C190" s="59" t="s">
        <v>87</v>
      </c>
      <c r="D190" s="60" t="n">
        <v>41.75</v>
      </c>
      <c r="E190" s="61" t="n">
        <v>12.244892359495</v>
      </c>
      <c r="F190" s="62" t="n">
        <v>0</v>
      </c>
      <c r="G190" s="63" t="n">
        <f aca="false">F190*E190</f>
        <v>0</v>
      </c>
      <c r="H190" s="64" t="n">
        <f aca="false">F190/D190</f>
        <v>0</v>
      </c>
      <c r="I190" s="65"/>
      <c r="J190" s="66" t="n">
        <f aca="false">I190*E190</f>
        <v>0</v>
      </c>
      <c r="K190" s="64" t="n">
        <f aca="false">I190/D190</f>
        <v>0</v>
      </c>
      <c r="L190" s="67" t="n">
        <f aca="false">F190+I190</f>
        <v>0</v>
      </c>
      <c r="M190" s="68" t="n">
        <f aca="false">G190+J190</f>
        <v>0</v>
      </c>
      <c r="N190" s="69" t="n">
        <f aca="false">H190+K190</f>
        <v>0</v>
      </c>
    </row>
    <row r="191" customFormat="false" ht="22.35" hidden="false" customHeight="false" outlineLevel="0" collapsed="false">
      <c r="A191" s="57" t="s">
        <v>360</v>
      </c>
      <c r="B191" s="58" t="s">
        <v>361</v>
      </c>
      <c r="C191" s="59" t="s">
        <v>87</v>
      </c>
      <c r="D191" s="60" t="n">
        <v>1640.03</v>
      </c>
      <c r="E191" s="61" t="n">
        <v>9.68045887350826</v>
      </c>
      <c r="F191" s="62" t="n">
        <v>0</v>
      </c>
      <c r="G191" s="63" t="n">
        <f aca="false">F191*E191</f>
        <v>0</v>
      </c>
      <c r="H191" s="64" t="n">
        <f aca="false">F191/D191</f>
        <v>0</v>
      </c>
      <c r="I191" s="65"/>
      <c r="J191" s="66" t="n">
        <f aca="false">I191*E191</f>
        <v>0</v>
      </c>
      <c r="K191" s="64" t="n">
        <f aca="false">I191/D191</f>
        <v>0</v>
      </c>
      <c r="L191" s="67" t="n">
        <f aca="false">F191+I191</f>
        <v>0</v>
      </c>
      <c r="M191" s="68" t="n">
        <f aca="false">G191+J191</f>
        <v>0</v>
      </c>
      <c r="N191" s="69" t="n">
        <f aca="false">H191+K191</f>
        <v>0</v>
      </c>
    </row>
    <row r="192" customFormat="false" ht="22.35" hidden="false" customHeight="false" outlineLevel="0" collapsed="false">
      <c r="A192" s="57" t="s">
        <v>362</v>
      </c>
      <c r="B192" s="58" t="s">
        <v>363</v>
      </c>
      <c r="C192" s="59" t="s">
        <v>87</v>
      </c>
      <c r="D192" s="60" t="n">
        <v>109</v>
      </c>
      <c r="E192" s="61" t="n">
        <v>6.90509795793823</v>
      </c>
      <c r="F192" s="62" t="n">
        <v>0</v>
      </c>
      <c r="G192" s="63" t="n">
        <f aca="false">F192*E192</f>
        <v>0</v>
      </c>
      <c r="H192" s="64" t="n">
        <f aca="false">F192/D192</f>
        <v>0</v>
      </c>
      <c r="I192" s="65"/>
      <c r="J192" s="66" t="n">
        <f aca="false">I192*E192</f>
        <v>0</v>
      </c>
      <c r="K192" s="64" t="n">
        <f aca="false">I192/D192</f>
        <v>0</v>
      </c>
      <c r="L192" s="67" t="n">
        <f aca="false">F192+I192</f>
        <v>0</v>
      </c>
      <c r="M192" s="68" t="n">
        <f aca="false">G192+J192</f>
        <v>0</v>
      </c>
      <c r="N192" s="69" t="n">
        <f aca="false">H192+K192</f>
        <v>0</v>
      </c>
    </row>
    <row r="193" customFormat="false" ht="13.8" hidden="false" customHeight="false" outlineLevel="0" collapsed="false">
      <c r="A193" s="57" t="s">
        <v>364</v>
      </c>
      <c r="B193" s="58" t="s">
        <v>365</v>
      </c>
      <c r="C193" s="59" t="s">
        <v>87</v>
      </c>
      <c r="D193" s="60" t="n">
        <v>143.71</v>
      </c>
      <c r="E193" s="61" t="n">
        <v>18.8613527822139</v>
      </c>
      <c r="F193" s="62" t="n">
        <v>0</v>
      </c>
      <c r="G193" s="63" t="n">
        <f aca="false">F193*E193</f>
        <v>0</v>
      </c>
      <c r="H193" s="64" t="n">
        <f aca="false">F193/D193</f>
        <v>0</v>
      </c>
      <c r="I193" s="65"/>
      <c r="J193" s="66" t="n">
        <f aca="false">I193*E193</f>
        <v>0</v>
      </c>
      <c r="K193" s="64" t="n">
        <f aca="false">I193/D193</f>
        <v>0</v>
      </c>
      <c r="L193" s="67" t="n">
        <f aca="false">F193+I193</f>
        <v>0</v>
      </c>
      <c r="M193" s="68" t="n">
        <f aca="false">G193+J193</f>
        <v>0</v>
      </c>
      <c r="N193" s="69" t="n">
        <f aca="false">H193+K193</f>
        <v>0</v>
      </c>
    </row>
    <row r="194" customFormat="false" ht="13.8" hidden="false" customHeight="false" outlineLevel="0" collapsed="false">
      <c r="A194" s="57" t="s">
        <v>366</v>
      </c>
      <c r="B194" s="58" t="s">
        <v>367</v>
      </c>
      <c r="C194" s="59" t="s">
        <v>87</v>
      </c>
      <c r="D194" s="60" t="n">
        <v>173.11</v>
      </c>
      <c r="E194" s="61" t="n">
        <v>20.1935260216875</v>
      </c>
      <c r="F194" s="62" t="n">
        <v>0</v>
      </c>
      <c r="G194" s="63" t="n">
        <f aca="false">F194*E194</f>
        <v>0</v>
      </c>
      <c r="H194" s="64" t="n">
        <f aca="false">F194/D194</f>
        <v>0</v>
      </c>
      <c r="I194" s="65"/>
      <c r="J194" s="66" t="n">
        <f aca="false">I194*E194</f>
        <v>0</v>
      </c>
      <c r="K194" s="64" t="n">
        <f aca="false">I194/D194</f>
        <v>0</v>
      </c>
      <c r="L194" s="67" t="n">
        <f aca="false">F194+I194</f>
        <v>0</v>
      </c>
      <c r="M194" s="68" t="n">
        <f aca="false">G194+J194</f>
        <v>0</v>
      </c>
      <c r="N194" s="69" t="n">
        <f aca="false">H194+K194</f>
        <v>0</v>
      </c>
    </row>
    <row r="195" customFormat="false" ht="13.8" hidden="false" customHeight="false" outlineLevel="0" collapsed="false">
      <c r="A195" s="57" t="s">
        <v>368</v>
      </c>
      <c r="B195" s="58" t="s">
        <v>369</v>
      </c>
      <c r="C195" s="59" t="s">
        <v>87</v>
      </c>
      <c r="D195" s="60" t="n">
        <v>16.05</v>
      </c>
      <c r="E195" s="61" t="n">
        <v>32.1497808459632</v>
      </c>
      <c r="F195" s="62" t="n">
        <v>0</v>
      </c>
      <c r="G195" s="63" t="n">
        <f aca="false">F195*E195</f>
        <v>0</v>
      </c>
      <c r="H195" s="64" t="n">
        <f aca="false">F195/D195</f>
        <v>0</v>
      </c>
      <c r="I195" s="65"/>
      <c r="J195" s="66" t="n">
        <f aca="false">I195*E195</f>
        <v>0</v>
      </c>
      <c r="K195" s="64" t="n">
        <f aca="false">I195/D195</f>
        <v>0</v>
      </c>
      <c r="L195" s="67" t="n">
        <f aca="false">F195+I195</f>
        <v>0</v>
      </c>
      <c r="M195" s="68" t="n">
        <f aca="false">G195+J195</f>
        <v>0</v>
      </c>
      <c r="N195" s="69" t="n">
        <f aca="false">H195+K195</f>
        <v>0</v>
      </c>
    </row>
    <row r="196" customFormat="false" ht="43.1" hidden="false" customHeight="false" outlineLevel="0" collapsed="false">
      <c r="A196" s="57" t="s">
        <v>370</v>
      </c>
      <c r="B196" s="58" t="s">
        <v>371</v>
      </c>
      <c r="C196" s="59" t="s">
        <v>33</v>
      </c>
      <c r="D196" s="60" t="n">
        <v>14</v>
      </c>
      <c r="E196" s="61" t="n">
        <v>250.348656028079</v>
      </c>
      <c r="F196" s="62" t="n">
        <v>0</v>
      </c>
      <c r="G196" s="63" t="n">
        <f aca="false">F196*E196</f>
        <v>0</v>
      </c>
      <c r="H196" s="64" t="n">
        <f aca="false">F196/D196</f>
        <v>0</v>
      </c>
      <c r="I196" s="65"/>
      <c r="J196" s="66" t="n">
        <f aca="false">I196*E196</f>
        <v>0</v>
      </c>
      <c r="K196" s="64" t="n">
        <f aca="false">I196/D196</f>
        <v>0</v>
      </c>
      <c r="L196" s="67" t="n">
        <f aca="false">F196+I196</f>
        <v>0</v>
      </c>
      <c r="M196" s="68" t="n">
        <f aca="false">G196+J196</f>
        <v>0</v>
      </c>
      <c r="N196" s="69" t="n">
        <f aca="false">H196+K196</f>
        <v>0</v>
      </c>
    </row>
    <row r="197" customFormat="false" ht="22.35" hidden="false" customHeight="false" outlineLevel="0" collapsed="false">
      <c r="A197" s="57" t="s">
        <v>372</v>
      </c>
      <c r="B197" s="58" t="s">
        <v>373</v>
      </c>
      <c r="C197" s="59" t="s">
        <v>33</v>
      </c>
      <c r="D197" s="60" t="n">
        <v>4</v>
      </c>
      <c r="E197" s="61" t="n">
        <v>65.8426623609834</v>
      </c>
      <c r="F197" s="62" t="n">
        <v>0</v>
      </c>
      <c r="G197" s="63" t="n">
        <f aca="false">F197*E197</f>
        <v>0</v>
      </c>
      <c r="H197" s="64" t="n">
        <f aca="false">F197/D197</f>
        <v>0</v>
      </c>
      <c r="I197" s="65"/>
      <c r="J197" s="66" t="n">
        <f aca="false">I197*E197</f>
        <v>0</v>
      </c>
      <c r="K197" s="64" t="n">
        <f aca="false">I197/D197</f>
        <v>0</v>
      </c>
      <c r="L197" s="67" t="n">
        <f aca="false">F197+I197</f>
        <v>0</v>
      </c>
      <c r="M197" s="68" t="n">
        <f aca="false">G197+J197</f>
        <v>0</v>
      </c>
      <c r="N197" s="69" t="n">
        <f aca="false">H197+K197</f>
        <v>0</v>
      </c>
    </row>
    <row r="198" customFormat="false" ht="13.8" hidden="false" customHeight="false" outlineLevel="0" collapsed="false">
      <c r="A198" s="57" t="s">
        <v>374</v>
      </c>
      <c r="B198" s="58" t="s">
        <v>375</v>
      </c>
      <c r="C198" s="59" t="s">
        <v>33</v>
      </c>
      <c r="D198" s="60" t="n">
        <v>9</v>
      </c>
      <c r="E198" s="61" t="n">
        <v>36.8789958460945</v>
      </c>
      <c r="F198" s="62" t="n">
        <v>0</v>
      </c>
      <c r="G198" s="63" t="n">
        <f aca="false">F198*E198</f>
        <v>0</v>
      </c>
      <c r="H198" s="64" t="n">
        <f aca="false">F198/D198</f>
        <v>0</v>
      </c>
      <c r="I198" s="65"/>
      <c r="J198" s="66" t="n">
        <f aca="false">I198*E198</f>
        <v>0</v>
      </c>
      <c r="K198" s="64" t="n">
        <f aca="false">I198/D198</f>
        <v>0</v>
      </c>
      <c r="L198" s="67" t="n">
        <f aca="false">F198+I198</f>
        <v>0</v>
      </c>
      <c r="M198" s="68" t="n">
        <f aca="false">G198+J198</f>
        <v>0</v>
      </c>
      <c r="N198" s="69" t="n">
        <f aca="false">H198+K198</f>
        <v>0</v>
      </c>
    </row>
    <row r="199" customFormat="false" ht="22.35" hidden="false" customHeight="false" outlineLevel="0" collapsed="false">
      <c r="A199" s="57" t="s">
        <v>376</v>
      </c>
      <c r="B199" s="58" t="s">
        <v>377</v>
      </c>
      <c r="C199" s="59" t="s">
        <v>33</v>
      </c>
      <c r="D199" s="60" t="n">
        <v>16</v>
      </c>
      <c r="E199" s="61" t="n">
        <v>47.2144398956773</v>
      </c>
      <c r="F199" s="62" t="n">
        <v>0</v>
      </c>
      <c r="G199" s="63" t="n">
        <f aca="false">F199*E199</f>
        <v>0</v>
      </c>
      <c r="H199" s="64" t="n">
        <f aca="false">F199/D199</f>
        <v>0</v>
      </c>
      <c r="I199" s="65"/>
      <c r="J199" s="66" t="n">
        <f aca="false">I199*E199</f>
        <v>0</v>
      </c>
      <c r="K199" s="64" t="n">
        <f aca="false">I199/D199</f>
        <v>0</v>
      </c>
      <c r="L199" s="67" t="n">
        <f aca="false">F199+I199</f>
        <v>0</v>
      </c>
      <c r="M199" s="68" t="n">
        <f aca="false">G199+J199</f>
        <v>0</v>
      </c>
      <c r="N199" s="69" t="n">
        <f aca="false">H199+K199</f>
        <v>0</v>
      </c>
    </row>
    <row r="200" customFormat="false" ht="22.35" hidden="false" customHeight="false" outlineLevel="0" collapsed="false">
      <c r="A200" s="57" t="s">
        <v>378</v>
      </c>
      <c r="B200" s="58" t="s">
        <v>379</v>
      </c>
      <c r="C200" s="59" t="s">
        <v>33</v>
      </c>
      <c r="D200" s="60" t="n">
        <v>6</v>
      </c>
      <c r="E200" s="61" t="n">
        <v>41.1641530997347</v>
      </c>
      <c r="F200" s="62" t="n">
        <v>0</v>
      </c>
      <c r="G200" s="63" t="n">
        <f aca="false">F200*E200</f>
        <v>0</v>
      </c>
      <c r="H200" s="64" t="n">
        <f aca="false">F200/D200</f>
        <v>0</v>
      </c>
      <c r="I200" s="65"/>
      <c r="J200" s="66" t="n">
        <f aca="false">I200*E200</f>
        <v>0</v>
      </c>
      <c r="K200" s="64" t="n">
        <f aca="false">I200/D200</f>
        <v>0</v>
      </c>
      <c r="L200" s="67" t="n">
        <f aca="false">F200+I200</f>
        <v>0</v>
      </c>
      <c r="M200" s="68" t="n">
        <f aca="false">G200+J200</f>
        <v>0</v>
      </c>
      <c r="N200" s="69" t="n">
        <f aca="false">H200+K200</f>
        <v>0</v>
      </c>
    </row>
    <row r="201" customFormat="false" ht="22.35" hidden="false" customHeight="false" outlineLevel="0" collapsed="false">
      <c r="A201" s="57" t="s">
        <v>380</v>
      </c>
      <c r="B201" s="58" t="s">
        <v>381</v>
      </c>
      <c r="C201" s="59" t="s">
        <v>33</v>
      </c>
      <c r="D201" s="60" t="n">
        <v>16</v>
      </c>
      <c r="E201" s="61" t="n">
        <v>68.4059857026038</v>
      </c>
      <c r="F201" s="62" t="n">
        <v>0</v>
      </c>
      <c r="G201" s="63" t="n">
        <f aca="false">F201*E201</f>
        <v>0</v>
      </c>
      <c r="H201" s="64" t="n">
        <f aca="false">F201/D201</f>
        <v>0</v>
      </c>
      <c r="I201" s="65"/>
      <c r="J201" s="66" t="n">
        <f aca="false">I201*E201</f>
        <v>0</v>
      </c>
      <c r="K201" s="64" t="n">
        <f aca="false">I201/D201</f>
        <v>0</v>
      </c>
      <c r="L201" s="67" t="n">
        <f aca="false">F201+I201</f>
        <v>0</v>
      </c>
      <c r="M201" s="68" t="n">
        <f aca="false">G201+J201</f>
        <v>0</v>
      </c>
      <c r="N201" s="69" t="n">
        <f aca="false">H201+K201</f>
        <v>0</v>
      </c>
    </row>
    <row r="202" customFormat="false" ht="22.35" hidden="false" customHeight="false" outlineLevel="0" collapsed="false">
      <c r="A202" s="57" t="s">
        <v>382</v>
      </c>
      <c r="B202" s="58" t="s">
        <v>383</v>
      </c>
      <c r="C202" s="59" t="s">
        <v>384</v>
      </c>
      <c r="D202" s="60" t="n">
        <v>60</v>
      </c>
      <c r="E202" s="61" t="n">
        <v>296.046638719489</v>
      </c>
      <c r="F202" s="62" t="n">
        <v>0</v>
      </c>
      <c r="G202" s="63" t="n">
        <f aca="false">F202*E202</f>
        <v>0</v>
      </c>
      <c r="H202" s="64" t="n">
        <f aca="false">F202/D202</f>
        <v>0</v>
      </c>
      <c r="I202" s="65"/>
      <c r="J202" s="66" t="n">
        <f aca="false">I202*E202</f>
        <v>0</v>
      </c>
      <c r="K202" s="64" t="n">
        <f aca="false">I202/D202</f>
        <v>0</v>
      </c>
      <c r="L202" s="67" t="n">
        <f aca="false">F202+I202</f>
        <v>0</v>
      </c>
      <c r="M202" s="68" t="n">
        <f aca="false">G202+J202</f>
        <v>0</v>
      </c>
      <c r="N202" s="69" t="n">
        <f aca="false">H202+K202</f>
        <v>0</v>
      </c>
    </row>
    <row r="203" customFormat="false" ht="13.8" hidden="false" customHeight="false" outlineLevel="0" collapsed="false">
      <c r="A203" s="48" t="n">
        <v>16</v>
      </c>
      <c r="B203" s="49" t="s">
        <v>385</v>
      </c>
      <c r="C203" s="50"/>
      <c r="D203" s="51"/>
      <c r="E203" s="70"/>
      <c r="F203" s="52"/>
      <c r="G203" s="53"/>
      <c r="H203" s="54"/>
      <c r="I203" s="56"/>
      <c r="J203" s="56" t="n">
        <f aca="false">SUM(J205:J213)</f>
        <v>70371.6731490081</v>
      </c>
      <c r="K203" s="54"/>
      <c r="L203" s="53"/>
      <c r="M203" s="56" t="n">
        <f aca="false">SUM(M205:M213)</f>
        <v>103476.803938307</v>
      </c>
      <c r="N203" s="54"/>
    </row>
    <row r="204" s="85" customFormat="true" ht="13.8" hidden="false" customHeight="false" outlineLevel="0" collapsed="false">
      <c r="A204" s="76" t="s">
        <v>386</v>
      </c>
      <c r="B204" s="86" t="s">
        <v>387</v>
      </c>
      <c r="C204" s="78"/>
      <c r="D204" s="79"/>
      <c r="E204" s="80"/>
      <c r="F204" s="81"/>
      <c r="G204" s="82"/>
      <c r="H204" s="83"/>
      <c r="I204" s="84"/>
      <c r="J204" s="84"/>
      <c r="K204" s="83"/>
      <c r="L204" s="82"/>
      <c r="M204" s="84"/>
      <c r="N204" s="83"/>
      <c r="XFA204" s="0"/>
      <c r="XFB204" s="0"/>
      <c r="XFC204" s="1"/>
      <c r="XFD204" s="1"/>
    </row>
    <row r="205" customFormat="false" ht="43.1" hidden="false" customHeight="false" outlineLevel="0" collapsed="false">
      <c r="A205" s="57" t="s">
        <v>388</v>
      </c>
      <c r="B205" s="58" t="s">
        <v>389</v>
      </c>
      <c r="C205" s="59" t="s">
        <v>30</v>
      </c>
      <c r="D205" s="60" t="n">
        <v>22.16</v>
      </c>
      <c r="E205" s="61" t="n">
        <v>56.1622034874751</v>
      </c>
      <c r="F205" s="62" t="n">
        <v>0</v>
      </c>
      <c r="G205" s="63" t="n">
        <f aca="false">F205*E205</f>
        <v>0</v>
      </c>
      <c r="H205" s="64" t="n">
        <f aca="false">F205/D205</f>
        <v>0</v>
      </c>
      <c r="I205" s="65"/>
      <c r="J205" s="66" t="n">
        <f aca="false">I205*E205</f>
        <v>0</v>
      </c>
      <c r="K205" s="64" t="n">
        <f aca="false">I205/D205</f>
        <v>0</v>
      </c>
      <c r="L205" s="67" t="n">
        <f aca="false">F205+I205</f>
        <v>0</v>
      </c>
      <c r="M205" s="68" t="n">
        <f aca="false">G205+J205</f>
        <v>0</v>
      </c>
      <c r="N205" s="69" t="n">
        <f aca="false">H205+K205</f>
        <v>0</v>
      </c>
    </row>
    <row r="206" customFormat="false" ht="43.1" hidden="false" customHeight="false" outlineLevel="0" collapsed="false">
      <c r="A206" s="57" t="s">
        <v>390</v>
      </c>
      <c r="B206" s="58" t="s">
        <v>391</v>
      </c>
      <c r="C206" s="59" t="s">
        <v>30</v>
      </c>
      <c r="D206" s="60" t="n">
        <v>38.6</v>
      </c>
      <c r="E206" s="61" t="n">
        <v>51.0555394028262</v>
      </c>
      <c r="F206" s="62" t="n">
        <v>0</v>
      </c>
      <c r="G206" s="63" t="n">
        <f aca="false">F206*E206</f>
        <v>0</v>
      </c>
      <c r="H206" s="64" t="n">
        <f aca="false">F206/D206</f>
        <v>0</v>
      </c>
      <c r="I206" s="65"/>
      <c r="J206" s="66" t="n">
        <f aca="false">I206*E206</f>
        <v>0</v>
      </c>
      <c r="K206" s="64" t="n">
        <f aca="false">I206/D206</f>
        <v>0</v>
      </c>
      <c r="L206" s="67" t="n">
        <f aca="false">F206+I206</f>
        <v>0</v>
      </c>
      <c r="M206" s="68" t="n">
        <f aca="false">G206+J206</f>
        <v>0</v>
      </c>
      <c r="N206" s="69" t="n">
        <f aca="false">H206+K206</f>
        <v>0</v>
      </c>
    </row>
    <row r="207" customFormat="false" ht="13.8" hidden="false" customHeight="false" outlineLevel="0" collapsed="false">
      <c r="A207" s="76" t="s">
        <v>392</v>
      </c>
      <c r="B207" s="86" t="s">
        <v>393</v>
      </c>
      <c r="C207" s="78"/>
      <c r="D207" s="79"/>
      <c r="E207" s="80"/>
      <c r="F207" s="81"/>
      <c r="G207" s="82"/>
      <c r="H207" s="83"/>
      <c r="I207" s="84"/>
      <c r="J207" s="84"/>
      <c r="K207" s="83"/>
      <c r="L207" s="82"/>
      <c r="M207" s="84"/>
      <c r="N207" s="83"/>
    </row>
    <row r="208" customFormat="false" ht="32.8" hidden="false" customHeight="false" outlineLevel="0" collapsed="false">
      <c r="A208" s="57" t="s">
        <v>394</v>
      </c>
      <c r="B208" s="58" t="s">
        <v>395</v>
      </c>
      <c r="C208" s="59" t="s">
        <v>30</v>
      </c>
      <c r="D208" s="60" t="n">
        <v>3837.07</v>
      </c>
      <c r="E208" s="61" t="n">
        <v>51.599510142278</v>
      </c>
      <c r="F208" s="62" t="n">
        <v>540.84</v>
      </c>
      <c r="G208" s="63" t="n">
        <f aca="false">F208*E208</f>
        <v>27907.0790653496</v>
      </c>
      <c r="H208" s="64" t="n">
        <f aca="false">F208/D208</f>
        <v>0.140951298777453</v>
      </c>
      <c r="I208" s="65" t="n">
        <v>1148.95</v>
      </c>
      <c r="J208" s="66" t="n">
        <f aca="false">I208*E208</f>
        <v>59285.2571779703</v>
      </c>
      <c r="K208" s="64" t="n">
        <f aca="false">I208/D208</f>
        <v>0.299434203702304</v>
      </c>
      <c r="L208" s="67" t="n">
        <f aca="false">F208+I208</f>
        <v>1689.79</v>
      </c>
      <c r="M208" s="68" t="n">
        <f aca="false">G208+J208</f>
        <v>87192.3362433199</v>
      </c>
      <c r="N208" s="69" t="n">
        <f aca="false">H208+K208</f>
        <v>0.440385502479757</v>
      </c>
    </row>
    <row r="209" customFormat="false" ht="22.35" hidden="false" customHeight="false" outlineLevel="0" collapsed="false">
      <c r="A209" s="57" t="s">
        <v>396</v>
      </c>
      <c r="B209" s="58" t="s">
        <v>397</v>
      </c>
      <c r="C209" s="59" t="s">
        <v>30</v>
      </c>
      <c r="D209" s="60" t="n">
        <v>245.66</v>
      </c>
      <c r="E209" s="61" t="n">
        <v>23.8125966555908</v>
      </c>
      <c r="F209" s="62" t="n">
        <v>218.29</v>
      </c>
      <c r="G209" s="63" t="n">
        <f aca="false">F209*E209</f>
        <v>5198.05172394892</v>
      </c>
      <c r="H209" s="64" t="n">
        <f aca="false">F209/D209</f>
        <v>0.888585850362289</v>
      </c>
      <c r="I209" s="65" t="n">
        <v>27.37</v>
      </c>
      <c r="J209" s="66" t="n">
        <f aca="false">I209*E209</f>
        <v>651.75077046352</v>
      </c>
      <c r="K209" s="64" t="n">
        <f aca="false">I209/D209</f>
        <v>0.111414149637711</v>
      </c>
      <c r="L209" s="67" t="n">
        <f aca="false">F209+I209</f>
        <v>245.66</v>
      </c>
      <c r="M209" s="68" t="n">
        <f aca="false">G209+J209</f>
        <v>5849.80249441244</v>
      </c>
      <c r="N209" s="69" t="n">
        <f aca="false">H209+K209</f>
        <v>1</v>
      </c>
    </row>
    <row r="210" s="85" customFormat="true" ht="13.8" hidden="false" customHeight="false" outlineLevel="0" collapsed="false">
      <c r="A210" s="76" t="s">
        <v>398</v>
      </c>
      <c r="B210" s="86" t="s">
        <v>399</v>
      </c>
      <c r="C210" s="78"/>
      <c r="D210" s="79"/>
      <c r="E210" s="80"/>
      <c r="F210" s="81"/>
      <c r="G210" s="82"/>
      <c r="H210" s="83"/>
      <c r="I210" s="84"/>
      <c r="J210" s="84"/>
      <c r="K210" s="83"/>
      <c r="L210" s="82"/>
      <c r="M210" s="84"/>
      <c r="N210" s="83"/>
      <c r="XFA210" s="0"/>
      <c r="XFB210" s="0"/>
      <c r="XFC210" s="1"/>
      <c r="XFD210" s="1"/>
    </row>
    <row r="211" customFormat="false" ht="43.1" hidden="false" customHeight="false" outlineLevel="0" collapsed="false">
      <c r="A211" s="57" t="s">
        <v>400</v>
      </c>
      <c r="B211" s="58" t="s">
        <v>401</v>
      </c>
      <c r="C211" s="59" t="s">
        <v>30</v>
      </c>
      <c r="D211" s="60" t="n">
        <v>450.94</v>
      </c>
      <c r="E211" s="61" t="n">
        <v>19.4275264089902</v>
      </c>
      <c r="F211" s="62" t="n">
        <v>0</v>
      </c>
      <c r="G211" s="63" t="n">
        <f aca="false">F211*E211</f>
        <v>0</v>
      </c>
      <c r="H211" s="64" t="n">
        <f aca="false">F211/D211</f>
        <v>0</v>
      </c>
      <c r="I211" s="65"/>
      <c r="J211" s="66" t="n">
        <f aca="false">I211*E211</f>
        <v>0</v>
      </c>
      <c r="K211" s="64" t="n">
        <f aca="false">I211/D211</f>
        <v>0</v>
      </c>
      <c r="L211" s="67" t="n">
        <f aca="false">F211+I211</f>
        <v>0</v>
      </c>
      <c r="M211" s="68" t="n">
        <f aca="false">G211+J211</f>
        <v>0</v>
      </c>
      <c r="N211" s="69" t="n">
        <f aca="false">H211+K211</f>
        <v>0</v>
      </c>
    </row>
    <row r="212" customFormat="false" ht="43.1" hidden="false" customHeight="false" outlineLevel="0" collapsed="false">
      <c r="A212" s="57" t="s">
        <v>402</v>
      </c>
      <c r="B212" s="58" t="s">
        <v>403</v>
      </c>
      <c r="C212" s="59" t="s">
        <v>30</v>
      </c>
      <c r="D212" s="60" t="n">
        <v>450.94</v>
      </c>
      <c r="E212" s="61" t="n">
        <v>30.0960137684414</v>
      </c>
      <c r="F212" s="62" t="n">
        <v>0</v>
      </c>
      <c r="G212" s="63" t="n">
        <f aca="false">F212*E212</f>
        <v>0</v>
      </c>
      <c r="H212" s="64" t="n">
        <f aca="false">F212/D212</f>
        <v>0</v>
      </c>
      <c r="I212" s="65"/>
      <c r="J212" s="66" t="n">
        <f aca="false">I212*E212</f>
        <v>0</v>
      </c>
      <c r="K212" s="64" t="n">
        <f aca="false">I212/D212</f>
        <v>0</v>
      </c>
      <c r="L212" s="67" t="n">
        <f aca="false">F212+I212</f>
        <v>0</v>
      </c>
      <c r="M212" s="68" t="n">
        <f aca="false">G212+J212</f>
        <v>0</v>
      </c>
      <c r="N212" s="69" t="n">
        <f aca="false">H212+K212</f>
        <v>0</v>
      </c>
    </row>
    <row r="213" customFormat="false" ht="43.1" hidden="false" customHeight="false" outlineLevel="0" collapsed="false">
      <c r="A213" s="57" t="s">
        <v>404</v>
      </c>
      <c r="B213" s="58" t="s">
        <v>405</v>
      </c>
      <c r="C213" s="59" t="s">
        <v>30</v>
      </c>
      <c r="D213" s="60" t="n">
        <v>1455.77</v>
      </c>
      <c r="E213" s="61" t="n">
        <v>24.1789442964461</v>
      </c>
      <c r="F213" s="62" t="n">
        <v>0</v>
      </c>
      <c r="G213" s="63" t="n">
        <f aca="false">F213*E213</f>
        <v>0</v>
      </c>
      <c r="H213" s="64" t="n">
        <f aca="false">F213/D213</f>
        <v>0</v>
      </c>
      <c r="I213" s="65" t="n">
        <v>431.56</v>
      </c>
      <c r="J213" s="66" t="n">
        <f aca="false">I213*E213</f>
        <v>10434.6652005743</v>
      </c>
      <c r="K213" s="64" t="n">
        <f aca="false">I213/D213</f>
        <v>0.296447927900699</v>
      </c>
      <c r="L213" s="67" t="n">
        <f aca="false">F213+I213</f>
        <v>431.56</v>
      </c>
      <c r="M213" s="68" t="n">
        <f aca="false">G213+J213</f>
        <v>10434.6652005743</v>
      </c>
      <c r="N213" s="69" t="n">
        <f aca="false">H213+K213</f>
        <v>0.296447927900699</v>
      </c>
    </row>
    <row r="214" customFormat="false" ht="13.8" hidden="false" customHeight="false" outlineLevel="0" collapsed="false">
      <c r="A214" s="48" t="n">
        <v>17</v>
      </c>
      <c r="B214" s="49" t="s">
        <v>406</v>
      </c>
      <c r="C214" s="50"/>
      <c r="D214" s="51"/>
      <c r="E214" s="70"/>
      <c r="F214" s="52"/>
      <c r="G214" s="53"/>
      <c r="H214" s="54"/>
      <c r="I214" s="56"/>
      <c r="J214" s="56" t="n">
        <f aca="false">SUM(J215:J220)</f>
        <v>0</v>
      </c>
      <c r="K214" s="54"/>
      <c r="L214" s="53"/>
      <c r="M214" s="56" t="n">
        <f aca="false">SUM(M215:M220)</f>
        <v>0</v>
      </c>
      <c r="N214" s="54"/>
    </row>
    <row r="215" customFormat="false" ht="32.8" hidden="false" customHeight="false" outlineLevel="0" collapsed="false">
      <c r="A215" s="57" t="s">
        <v>407</v>
      </c>
      <c r="B215" s="58" t="s">
        <v>408</v>
      </c>
      <c r="C215" s="59" t="s">
        <v>30</v>
      </c>
      <c r="D215" s="60" t="n">
        <v>121.68</v>
      </c>
      <c r="E215" s="61" t="n">
        <v>50.4782643323877</v>
      </c>
      <c r="F215" s="62" t="n">
        <v>0</v>
      </c>
      <c r="G215" s="63" t="n">
        <f aca="false">F215*E215</f>
        <v>0</v>
      </c>
      <c r="H215" s="64" t="n">
        <f aca="false">F215/D215</f>
        <v>0</v>
      </c>
      <c r="I215" s="65"/>
      <c r="J215" s="66" t="n">
        <f aca="false">I215*E215</f>
        <v>0</v>
      </c>
      <c r="K215" s="64" t="n">
        <f aca="false">I215/D215</f>
        <v>0</v>
      </c>
      <c r="L215" s="67" t="n">
        <f aca="false">F215+I215</f>
        <v>0</v>
      </c>
      <c r="M215" s="68" t="n">
        <f aca="false">G215+J215</f>
        <v>0</v>
      </c>
      <c r="N215" s="69" t="n">
        <f aca="false">H215+K215</f>
        <v>0</v>
      </c>
    </row>
    <row r="216" customFormat="false" ht="13.8" hidden="false" customHeight="false" outlineLevel="0" collapsed="false">
      <c r="A216" s="57" t="s">
        <v>409</v>
      </c>
      <c r="B216" s="58" t="s">
        <v>410</v>
      </c>
      <c r="C216" s="59" t="s">
        <v>87</v>
      </c>
      <c r="D216" s="60" t="n">
        <v>24.6</v>
      </c>
      <c r="E216" s="61" t="n">
        <v>243.954224478605</v>
      </c>
      <c r="F216" s="62" t="n">
        <v>0</v>
      </c>
      <c r="G216" s="63" t="n">
        <f aca="false">F216*E216</f>
        <v>0</v>
      </c>
      <c r="H216" s="64" t="n">
        <f aca="false">F216/D216</f>
        <v>0</v>
      </c>
      <c r="I216" s="65"/>
      <c r="J216" s="66" t="n">
        <f aca="false">I216*E216</f>
        <v>0</v>
      </c>
      <c r="K216" s="64" t="n">
        <f aca="false">I216/D216</f>
        <v>0</v>
      </c>
      <c r="L216" s="67" t="n">
        <f aca="false">F216+I216</f>
        <v>0</v>
      </c>
      <c r="M216" s="68" t="n">
        <f aca="false">G216+J216</f>
        <v>0</v>
      </c>
      <c r="N216" s="69" t="n">
        <f aca="false">H216+K216</f>
        <v>0</v>
      </c>
    </row>
    <row r="217" customFormat="false" ht="32.8" hidden="false" customHeight="false" outlineLevel="0" collapsed="false">
      <c r="A217" s="57" t="s">
        <v>411</v>
      </c>
      <c r="B217" s="58" t="s">
        <v>412</v>
      </c>
      <c r="C217" s="59" t="s">
        <v>111</v>
      </c>
      <c r="D217" s="60" t="n">
        <v>415.34</v>
      </c>
      <c r="E217" s="61" t="n">
        <v>36.7013727474981</v>
      </c>
      <c r="F217" s="62" t="n">
        <v>0</v>
      </c>
      <c r="G217" s="63" t="n">
        <f aca="false">F217*E217</f>
        <v>0</v>
      </c>
      <c r="H217" s="64" t="n">
        <f aca="false">F217/D217</f>
        <v>0</v>
      </c>
      <c r="I217" s="65"/>
      <c r="J217" s="66" t="n">
        <f aca="false">I217*E217</f>
        <v>0</v>
      </c>
      <c r="K217" s="64" t="n">
        <f aca="false">I217/D217</f>
        <v>0</v>
      </c>
      <c r="L217" s="67" t="n">
        <f aca="false">F217+I217</f>
        <v>0</v>
      </c>
      <c r="M217" s="68" t="n">
        <f aca="false">G217+J217</f>
        <v>0</v>
      </c>
      <c r="N217" s="69" t="n">
        <f aca="false">H217+K217</f>
        <v>0</v>
      </c>
    </row>
    <row r="218" customFormat="false" ht="13.8" hidden="false" customHeight="false" outlineLevel="0" collapsed="false">
      <c r="A218" s="57" t="s">
        <v>413</v>
      </c>
      <c r="B218" s="58" t="s">
        <v>414</v>
      </c>
      <c r="C218" s="59" t="s">
        <v>87</v>
      </c>
      <c r="D218" s="60" t="n">
        <v>67.2</v>
      </c>
      <c r="E218" s="61" t="n">
        <v>38.4109950714892</v>
      </c>
      <c r="F218" s="62" t="n">
        <v>0</v>
      </c>
      <c r="G218" s="63" t="n">
        <f aca="false">F218*E218</f>
        <v>0</v>
      </c>
      <c r="H218" s="64" t="n">
        <f aca="false">F218/D218</f>
        <v>0</v>
      </c>
      <c r="I218" s="65"/>
      <c r="J218" s="66" t="n">
        <f aca="false">I218*E218</f>
        <v>0</v>
      </c>
      <c r="K218" s="64" t="n">
        <f aca="false">I218/D218</f>
        <v>0</v>
      </c>
      <c r="L218" s="67" t="n">
        <f aca="false">F218+I218</f>
        <v>0</v>
      </c>
      <c r="M218" s="68" t="n">
        <f aca="false">G218+J218</f>
        <v>0</v>
      </c>
      <c r="N218" s="69" t="n">
        <f aca="false">H218+K218</f>
        <v>0</v>
      </c>
    </row>
    <row r="219" customFormat="false" ht="13.8" hidden="false" customHeight="false" outlineLevel="0" collapsed="false">
      <c r="A219" s="57" t="s">
        <v>415</v>
      </c>
      <c r="B219" s="58" t="s">
        <v>416</v>
      </c>
      <c r="C219" s="59" t="s">
        <v>30</v>
      </c>
      <c r="D219" s="60" t="n">
        <v>75.8</v>
      </c>
      <c r="E219" s="61" t="n">
        <v>86.3803331362016</v>
      </c>
      <c r="F219" s="62" t="n">
        <v>0</v>
      </c>
      <c r="G219" s="63" t="n">
        <f aca="false">F219*E219</f>
        <v>0</v>
      </c>
      <c r="H219" s="64" t="n">
        <f aca="false">F219/D219</f>
        <v>0</v>
      </c>
      <c r="I219" s="65"/>
      <c r="J219" s="66" t="n">
        <f aca="false">I219*E219</f>
        <v>0</v>
      </c>
      <c r="K219" s="64" t="n">
        <f aca="false">I219/D219</f>
        <v>0</v>
      </c>
      <c r="L219" s="67" t="n">
        <f aca="false">F219+I219</f>
        <v>0</v>
      </c>
      <c r="M219" s="68" t="n">
        <f aca="false">G219+J219</f>
        <v>0</v>
      </c>
      <c r="N219" s="69" t="n">
        <f aca="false">H219+K219</f>
        <v>0</v>
      </c>
    </row>
    <row r="220" customFormat="false" ht="22.35" hidden="false" customHeight="false" outlineLevel="0" collapsed="false">
      <c r="A220" s="57" t="s">
        <v>417</v>
      </c>
      <c r="B220" s="58" t="s">
        <v>418</v>
      </c>
      <c r="C220" s="59" t="s">
        <v>30</v>
      </c>
      <c r="D220" s="60" t="n">
        <v>106.86</v>
      </c>
      <c r="E220" s="61" t="n">
        <v>57.0736320121483</v>
      </c>
      <c r="F220" s="62" t="n">
        <v>0</v>
      </c>
      <c r="G220" s="63" t="n">
        <f aca="false">F220*E220</f>
        <v>0</v>
      </c>
      <c r="H220" s="64" t="n">
        <f aca="false">F220/D220</f>
        <v>0</v>
      </c>
      <c r="I220" s="65"/>
      <c r="J220" s="66" t="n">
        <f aca="false">I220*E220</f>
        <v>0</v>
      </c>
      <c r="K220" s="64" t="n">
        <f aca="false">I220/D220</f>
        <v>0</v>
      </c>
      <c r="L220" s="67" t="n">
        <f aca="false">F220+I220</f>
        <v>0</v>
      </c>
      <c r="M220" s="68" t="n">
        <f aca="false">G220+J220</f>
        <v>0</v>
      </c>
      <c r="N220" s="69" t="n">
        <f aca="false">H220+K220</f>
        <v>0</v>
      </c>
    </row>
    <row r="221" customFormat="false" ht="13.8" hidden="false" customHeight="false" outlineLevel="0" collapsed="false">
      <c r="A221" s="48" t="n">
        <v>18</v>
      </c>
      <c r="B221" s="49" t="s">
        <v>419</v>
      </c>
      <c r="C221" s="50"/>
      <c r="D221" s="51"/>
      <c r="E221" s="70"/>
      <c r="F221" s="52"/>
      <c r="G221" s="53"/>
      <c r="H221" s="54"/>
      <c r="I221" s="56"/>
      <c r="J221" s="56" t="n">
        <f aca="false">SUM(J222:J228)</f>
        <v>0</v>
      </c>
      <c r="K221" s="54"/>
      <c r="L221" s="53"/>
      <c r="M221" s="56" t="n">
        <f aca="false">SUM(M222:M228)</f>
        <v>0</v>
      </c>
      <c r="N221" s="54"/>
    </row>
    <row r="222" customFormat="false" ht="13.8" hidden="false" customHeight="false" outlineLevel="0" collapsed="false">
      <c r="A222" s="57" t="s">
        <v>420</v>
      </c>
      <c r="B222" s="58" t="s">
        <v>421</v>
      </c>
      <c r="C222" s="59" t="s">
        <v>62</v>
      </c>
      <c r="D222" s="60" t="n">
        <v>0.26</v>
      </c>
      <c r="E222" s="61" t="n">
        <v>3161.24709727088</v>
      </c>
      <c r="F222" s="62" t="n">
        <v>0</v>
      </c>
      <c r="G222" s="63" t="n">
        <f aca="false">F222*E222</f>
        <v>0</v>
      </c>
      <c r="H222" s="64" t="n">
        <f aca="false">F222/D222</f>
        <v>0</v>
      </c>
      <c r="I222" s="65"/>
      <c r="J222" s="66" t="n">
        <f aca="false">I222*E222</f>
        <v>0</v>
      </c>
      <c r="K222" s="64" t="n">
        <f aca="false">I222/D222</f>
        <v>0</v>
      </c>
      <c r="L222" s="67" t="n">
        <f aca="false">F222+I222</f>
        <v>0</v>
      </c>
      <c r="M222" s="68" t="n">
        <f aca="false">G222+J222</f>
        <v>0</v>
      </c>
      <c r="N222" s="69" t="n">
        <f aca="false">H222+K222</f>
        <v>0</v>
      </c>
    </row>
    <row r="223" customFormat="false" ht="22.35" hidden="false" customHeight="false" outlineLevel="0" collapsed="false">
      <c r="A223" s="57" t="s">
        <v>422</v>
      </c>
      <c r="B223" s="58" t="s">
        <v>423</v>
      </c>
      <c r="C223" s="59" t="s">
        <v>30</v>
      </c>
      <c r="D223" s="60" t="n">
        <v>0.65626</v>
      </c>
      <c r="E223" s="61" t="n">
        <v>28.1088553528932</v>
      </c>
      <c r="F223" s="62" t="n">
        <v>0</v>
      </c>
      <c r="G223" s="63" t="n">
        <f aca="false">F223*E223</f>
        <v>0</v>
      </c>
      <c r="H223" s="64" t="n">
        <f aca="false">F223/D223</f>
        <v>0</v>
      </c>
      <c r="I223" s="65"/>
      <c r="J223" s="66" t="n">
        <f aca="false">I223*E223</f>
        <v>0</v>
      </c>
      <c r="K223" s="64" t="n">
        <f aca="false">I223/D223</f>
        <v>0</v>
      </c>
      <c r="L223" s="67" t="n">
        <f aca="false">F223+I223</f>
        <v>0</v>
      </c>
      <c r="M223" s="68" t="n">
        <f aca="false">G223+J223</f>
        <v>0</v>
      </c>
      <c r="N223" s="69" t="n">
        <f aca="false">H223+K223</f>
        <v>0</v>
      </c>
    </row>
    <row r="224" customFormat="false" ht="22.35" hidden="false" customHeight="false" outlineLevel="0" collapsed="false">
      <c r="A224" s="57" t="s">
        <v>424</v>
      </c>
      <c r="B224" s="58" t="s">
        <v>425</v>
      </c>
      <c r="C224" s="59" t="s">
        <v>62</v>
      </c>
      <c r="D224" s="60" t="n">
        <v>0.26</v>
      </c>
      <c r="E224" s="61" t="n">
        <v>9681.30258322659</v>
      </c>
      <c r="F224" s="62" t="n">
        <v>0</v>
      </c>
      <c r="G224" s="63" t="n">
        <f aca="false">F224*E224</f>
        <v>0</v>
      </c>
      <c r="H224" s="64" t="n">
        <f aca="false">F224/D224</f>
        <v>0</v>
      </c>
      <c r="I224" s="65"/>
      <c r="J224" s="66" t="n">
        <f aca="false">I224*E224</f>
        <v>0</v>
      </c>
      <c r="K224" s="64" t="n">
        <f aca="false">I224/D224</f>
        <v>0</v>
      </c>
      <c r="L224" s="67" t="n">
        <f aca="false">F224+I224</f>
        <v>0</v>
      </c>
      <c r="M224" s="68" t="n">
        <f aca="false">G224+J224</f>
        <v>0</v>
      </c>
      <c r="N224" s="69" t="n">
        <f aca="false">H224+K224</f>
        <v>0</v>
      </c>
    </row>
    <row r="225" customFormat="false" ht="13.8" hidden="false" customHeight="false" outlineLevel="0" collapsed="false">
      <c r="A225" s="57" t="s">
        <v>426</v>
      </c>
      <c r="B225" s="58" t="s">
        <v>427</v>
      </c>
      <c r="C225" s="59" t="s">
        <v>111</v>
      </c>
      <c r="D225" s="60" t="n">
        <v>3.38</v>
      </c>
      <c r="E225" s="61" t="n">
        <v>5.5840261621269</v>
      </c>
      <c r="F225" s="62" t="n">
        <v>0</v>
      </c>
      <c r="G225" s="63" t="n">
        <f aca="false">F225*E225</f>
        <v>0</v>
      </c>
      <c r="H225" s="64" t="n">
        <f aca="false">F225/D225</f>
        <v>0</v>
      </c>
      <c r="I225" s="65"/>
      <c r="J225" s="66" t="n">
        <f aca="false">I225*E225</f>
        <v>0</v>
      </c>
      <c r="K225" s="64" t="n">
        <f aca="false">I225/D225</f>
        <v>0</v>
      </c>
      <c r="L225" s="67" t="n">
        <f aca="false">F225+I225</f>
        <v>0</v>
      </c>
      <c r="M225" s="68" t="n">
        <f aca="false">G225+J225</f>
        <v>0</v>
      </c>
      <c r="N225" s="69" t="n">
        <f aca="false">H225+K225</f>
        <v>0</v>
      </c>
    </row>
    <row r="226" customFormat="false" ht="22.35" hidden="false" customHeight="false" outlineLevel="0" collapsed="false">
      <c r="A226" s="57" t="s">
        <v>428</v>
      </c>
      <c r="B226" s="58" t="s">
        <v>429</v>
      </c>
      <c r="C226" s="59" t="s">
        <v>30</v>
      </c>
      <c r="D226" s="60" t="n">
        <v>0.65626</v>
      </c>
      <c r="E226" s="61" t="n">
        <v>16.5522525004596</v>
      </c>
      <c r="F226" s="62" t="n">
        <v>0</v>
      </c>
      <c r="G226" s="63" t="n">
        <f aca="false">F226*E226</f>
        <v>0</v>
      </c>
      <c r="H226" s="64" t="n">
        <f aca="false">F226/D226</f>
        <v>0</v>
      </c>
      <c r="I226" s="65"/>
      <c r="J226" s="66" t="n">
        <f aca="false">I226*E226</f>
        <v>0</v>
      </c>
      <c r="K226" s="64" t="n">
        <f aca="false">I226/D226</f>
        <v>0</v>
      </c>
      <c r="L226" s="67" t="n">
        <f aca="false">F226+I226</f>
        <v>0</v>
      </c>
      <c r="M226" s="68" t="n">
        <f aca="false">G226+J226</f>
        <v>0</v>
      </c>
      <c r="N226" s="69" t="n">
        <f aca="false">H226+K226</f>
        <v>0</v>
      </c>
    </row>
    <row r="227" customFormat="false" ht="22.35" hidden="false" customHeight="false" outlineLevel="0" collapsed="false">
      <c r="A227" s="57" t="s">
        <v>430</v>
      </c>
      <c r="B227" s="58" t="s">
        <v>110</v>
      </c>
      <c r="C227" s="59" t="s">
        <v>111</v>
      </c>
      <c r="D227" s="60" t="n">
        <v>3.88</v>
      </c>
      <c r="E227" s="61" t="n">
        <v>12.3337039087932</v>
      </c>
      <c r="F227" s="62" t="n">
        <v>0</v>
      </c>
      <c r="G227" s="63" t="n">
        <f aca="false">F227*E227</f>
        <v>0</v>
      </c>
      <c r="H227" s="64" t="n">
        <f aca="false">F227/D227</f>
        <v>0</v>
      </c>
      <c r="I227" s="65"/>
      <c r="J227" s="66" t="n">
        <f aca="false">I227*E227</f>
        <v>0</v>
      </c>
      <c r="K227" s="64" t="n">
        <f aca="false">I227/D227</f>
        <v>0</v>
      </c>
      <c r="L227" s="67" t="n">
        <f aca="false">F227+I227</f>
        <v>0</v>
      </c>
      <c r="M227" s="68" t="n">
        <f aca="false">G227+J227</f>
        <v>0</v>
      </c>
      <c r="N227" s="69" t="n">
        <f aca="false">H227+K227</f>
        <v>0</v>
      </c>
    </row>
    <row r="228" customFormat="false" ht="22.35" hidden="false" customHeight="false" outlineLevel="0" collapsed="false">
      <c r="A228" s="57" t="s">
        <v>431</v>
      </c>
      <c r="B228" s="58" t="s">
        <v>432</v>
      </c>
      <c r="C228" s="59" t="s">
        <v>62</v>
      </c>
      <c r="D228" s="60" t="n">
        <v>47.27</v>
      </c>
      <c r="E228" s="61" t="n">
        <v>17.401679462279</v>
      </c>
      <c r="F228" s="62" t="n">
        <v>0</v>
      </c>
      <c r="G228" s="63" t="n">
        <f aca="false">F228*E228</f>
        <v>0</v>
      </c>
      <c r="H228" s="64" t="n">
        <f aca="false">F228/D228</f>
        <v>0</v>
      </c>
      <c r="I228" s="65"/>
      <c r="J228" s="66" t="n">
        <f aca="false">I228*E228</f>
        <v>0</v>
      </c>
      <c r="K228" s="64" t="n">
        <f aca="false">I228/D228</f>
        <v>0</v>
      </c>
      <c r="L228" s="67" t="n">
        <f aca="false">F228+I228</f>
        <v>0</v>
      </c>
      <c r="M228" s="68" t="n">
        <f aca="false">G228+J228</f>
        <v>0</v>
      </c>
      <c r="N228" s="69" t="n">
        <f aca="false">H228+K228</f>
        <v>0</v>
      </c>
    </row>
    <row r="229" customFormat="false" ht="13.8" hidden="false" customHeight="false" outlineLevel="0" collapsed="false">
      <c r="A229" s="48" t="n">
        <v>19</v>
      </c>
      <c r="B229" s="49" t="s">
        <v>433</v>
      </c>
      <c r="C229" s="50"/>
      <c r="D229" s="51"/>
      <c r="E229" s="70"/>
      <c r="F229" s="52"/>
      <c r="G229" s="53"/>
      <c r="H229" s="54"/>
      <c r="I229" s="56"/>
      <c r="J229" s="56" t="n">
        <f aca="false">SUM(J230:J231)</f>
        <v>458.26248771484</v>
      </c>
      <c r="K229" s="54"/>
      <c r="L229" s="53"/>
      <c r="M229" s="56" t="n">
        <f aca="false">SUM(M230:M231)</f>
        <v>458.26248771484</v>
      </c>
      <c r="N229" s="54"/>
    </row>
    <row r="230" customFormat="false" ht="13.8" hidden="false" customHeight="false" outlineLevel="0" collapsed="false">
      <c r="A230" s="57" t="s">
        <v>434</v>
      </c>
      <c r="B230" s="58" t="s">
        <v>435</v>
      </c>
      <c r="C230" s="59" t="s">
        <v>30</v>
      </c>
      <c r="D230" s="60" t="n">
        <v>3182.8</v>
      </c>
      <c r="E230" s="61" t="n">
        <v>1.30997035214905</v>
      </c>
      <c r="F230" s="62" t="n">
        <v>0</v>
      </c>
      <c r="G230" s="63" t="n">
        <f aca="false">F230*E230</f>
        <v>0</v>
      </c>
      <c r="H230" s="64" t="n">
        <f aca="false">F230/D230</f>
        <v>0</v>
      </c>
      <c r="I230" s="65"/>
      <c r="J230" s="66" t="n">
        <f aca="false">I230*E230</f>
        <v>0</v>
      </c>
      <c r="K230" s="64" t="n">
        <f aca="false">I230/D230</f>
        <v>0</v>
      </c>
      <c r="L230" s="67" t="n">
        <f aca="false">F230+I230</f>
        <v>0</v>
      </c>
      <c r="M230" s="68" t="n">
        <f aca="false">G230+J230</f>
        <v>0</v>
      </c>
      <c r="N230" s="69" t="n">
        <f aca="false">H230+K230</f>
        <v>0</v>
      </c>
    </row>
    <row r="231" customFormat="false" ht="32.8" hidden="false" customHeight="false" outlineLevel="0" collapsed="false">
      <c r="A231" s="57" t="s">
        <v>436</v>
      </c>
      <c r="B231" s="58" t="s">
        <v>437</v>
      </c>
      <c r="C231" s="59" t="s">
        <v>62</v>
      </c>
      <c r="D231" s="60" t="n">
        <v>29.423</v>
      </c>
      <c r="E231" s="61" t="n">
        <v>100.057311728131</v>
      </c>
      <c r="F231" s="62" t="n">
        <v>0</v>
      </c>
      <c r="G231" s="63" t="n">
        <f aca="false">F231*E231</f>
        <v>0</v>
      </c>
      <c r="H231" s="64" t="n">
        <f aca="false">F231/D231</f>
        <v>0</v>
      </c>
      <c r="I231" s="65" t="n">
        <v>4.58</v>
      </c>
      <c r="J231" s="66" t="n">
        <f aca="false">I231*E231</f>
        <v>458.26248771484</v>
      </c>
      <c r="K231" s="64" t="n">
        <f aca="false">I231/D231</f>
        <v>0.155660537674608</v>
      </c>
      <c r="L231" s="67" t="n">
        <f aca="false">F231+I231</f>
        <v>4.58</v>
      </c>
      <c r="M231" s="68" t="n">
        <f aca="false">G231+J231</f>
        <v>458.26248771484</v>
      </c>
      <c r="N231" s="69" t="n">
        <f aca="false">H231+K231</f>
        <v>0.155660537674608</v>
      </c>
    </row>
    <row r="232" customFormat="false" ht="13.8" hidden="false" customHeight="false" outlineLevel="0" collapsed="false">
      <c r="A232" s="48" t="n">
        <v>20</v>
      </c>
      <c r="B232" s="49" t="s">
        <v>438</v>
      </c>
      <c r="C232" s="50"/>
      <c r="D232" s="51"/>
      <c r="E232" s="51"/>
      <c r="F232" s="52"/>
      <c r="G232" s="53"/>
      <c r="H232" s="54"/>
      <c r="I232" s="56"/>
      <c r="J232" s="56" t="n">
        <f aca="false">SUM(J233)</f>
        <v>4428.00265711606</v>
      </c>
      <c r="K232" s="54"/>
      <c r="L232" s="53"/>
      <c r="M232" s="56" t="n">
        <f aca="false">SUM(M233)</f>
        <v>7636.15157762909</v>
      </c>
      <c r="N232" s="54"/>
    </row>
    <row r="233" customFormat="false" ht="13.8" hidden="false" customHeight="false" outlineLevel="0" collapsed="false">
      <c r="A233" s="57" t="s">
        <v>439</v>
      </c>
      <c r="B233" s="58" t="s">
        <v>440</v>
      </c>
      <c r="C233" s="59" t="s">
        <v>33</v>
      </c>
      <c r="D233" s="60" t="n">
        <v>1</v>
      </c>
      <c r="E233" s="61" t="n">
        <v>80203.7230128258</v>
      </c>
      <c r="F233" s="62" t="n">
        <v>0.04</v>
      </c>
      <c r="G233" s="63" t="n">
        <f aca="false">F233*E233</f>
        <v>3208.14892051303</v>
      </c>
      <c r="H233" s="64" t="n">
        <f aca="false">F233/D233</f>
        <v>0.04</v>
      </c>
      <c r="I233" s="65" t="n">
        <v>0.0552094402950341</v>
      </c>
      <c r="J233" s="66" t="n">
        <f aca="false">I233*E233</f>
        <v>4428.00265711606</v>
      </c>
      <c r="K233" s="64" t="n">
        <f aca="false">I233/D233</f>
        <v>0.0552094402950341</v>
      </c>
      <c r="L233" s="67" t="n">
        <f aca="false">F233+I233</f>
        <v>0.0952094402950341</v>
      </c>
      <c r="M233" s="68" t="n">
        <f aca="false">G233+J233</f>
        <v>7636.15157762909</v>
      </c>
      <c r="N233" s="69" t="n">
        <f aca="false">H233+K233</f>
        <v>0.0952094402950341</v>
      </c>
    </row>
    <row r="234" customFormat="false" ht="13.8" hidden="false" customHeight="true" outlineLevel="0" collapsed="false">
      <c r="A234" s="87" t="s">
        <v>441</v>
      </c>
      <c r="B234" s="87"/>
      <c r="C234" s="50"/>
      <c r="D234" s="51"/>
      <c r="E234" s="51"/>
      <c r="F234" s="88"/>
      <c r="G234" s="89"/>
      <c r="H234" s="90"/>
      <c r="I234" s="88"/>
      <c r="J234" s="91" t="n">
        <f aca="false">J20+J24+J52+J56+J71+J84+J86+J92+J101+J106+J125+J148+J151+J154+J182+J203+J214+J221+J229+J232</f>
        <v>97806.9297657092</v>
      </c>
      <c r="K234" s="90"/>
      <c r="L234" s="89"/>
      <c r="M234" s="91" t="n">
        <f aca="false">M20+M24+M52+M56+M71+M84+M86+M92+M101+M106+M125+M148+M151+M154+M182+M203+M214+M221+M229+M232</f>
        <v>161438.42341928</v>
      </c>
      <c r="N234" s="90"/>
    </row>
    <row r="235" customFormat="false" ht="13.8" hidden="false" customHeight="false" outlineLevel="0" collapsed="false">
      <c r="A235" s="92"/>
      <c r="B235" s="92"/>
      <c r="C235" s="92"/>
      <c r="D235" s="92"/>
      <c r="E235" s="92"/>
      <c r="F235" s="92"/>
      <c r="G235" s="92"/>
      <c r="H235" s="92"/>
      <c r="I235" s="92"/>
      <c r="J235" s="92"/>
      <c r="K235" s="92"/>
      <c r="L235" s="92"/>
      <c r="M235" s="92"/>
      <c r="N235" s="92"/>
    </row>
    <row r="236" customFormat="false" ht="13.8" hidden="false" customHeight="false" outlineLevel="0" collapsed="false">
      <c r="A236" s="92"/>
      <c r="B236" s="92"/>
      <c r="C236" s="92"/>
      <c r="D236" s="92"/>
      <c r="E236" s="92"/>
      <c r="F236" s="92"/>
      <c r="G236" s="92"/>
      <c r="H236" s="92"/>
      <c r="I236" s="92"/>
      <c r="J236" s="92"/>
      <c r="K236" s="92"/>
      <c r="L236" s="92"/>
      <c r="M236" s="92"/>
      <c r="N236" s="92"/>
    </row>
    <row r="237" s="97" customFormat="true" ht="15.75" hidden="false" customHeight="true" outlineLevel="0" collapsed="false">
      <c r="A237" s="93" t="s">
        <v>442</v>
      </c>
      <c r="B237" s="93"/>
      <c r="C237" s="94" t="s">
        <v>443</v>
      </c>
      <c r="D237" s="94"/>
      <c r="E237" s="95"/>
      <c r="F237" s="96" t="s">
        <v>444</v>
      </c>
      <c r="G237" s="96"/>
      <c r="H237" s="96"/>
      <c r="I237" s="96"/>
      <c r="J237" s="96"/>
      <c r="K237" s="96"/>
      <c r="L237" s="96"/>
      <c r="M237" s="96"/>
      <c r="N237" s="96"/>
      <c r="O237" s="2"/>
      <c r="P237" s="43"/>
      <c r="Q237" s="1"/>
      <c r="R237" s="1"/>
      <c r="XFA237" s="0"/>
      <c r="XFB237" s="0"/>
      <c r="XFC237" s="1"/>
      <c r="XFD237" s="1"/>
    </row>
    <row r="238" s="97" customFormat="true" ht="16.5" hidden="false" customHeight="true" outlineLevel="0" collapsed="false">
      <c r="A238" s="98"/>
      <c r="B238" s="98"/>
      <c r="C238" s="99"/>
      <c r="D238" s="99"/>
      <c r="E238" s="99"/>
      <c r="F238" s="100" t="str">
        <f aca="false">I18</f>
        <v>MEDIÇÃO 02</v>
      </c>
      <c r="G238" s="100"/>
      <c r="H238" s="101" t="n">
        <f aca="false">J234/C237</f>
        <v>0.057686186827313</v>
      </c>
      <c r="I238" s="101"/>
      <c r="J238" s="102" t="str">
        <f aca="false">I18</f>
        <v>MEDIÇÃO 02</v>
      </c>
      <c r="K238" s="102"/>
      <c r="L238" s="103" t="n">
        <f aca="false">J234</f>
        <v>97806.9297657092</v>
      </c>
      <c r="M238" s="103"/>
      <c r="N238" s="103"/>
      <c r="O238" s="2"/>
      <c r="P238" s="43"/>
      <c r="Q238" s="1"/>
      <c r="R238" s="1"/>
      <c r="XFA238" s="0"/>
      <c r="XFB238" s="0"/>
      <c r="XFC238" s="1"/>
      <c r="XFD238" s="1"/>
    </row>
    <row r="239" s="97" customFormat="true" ht="13.8" hidden="false" customHeight="true" outlineLevel="0" collapsed="false">
      <c r="A239" s="104" t="s">
        <v>445</v>
      </c>
      <c r="B239" s="104"/>
      <c r="C239" s="104"/>
      <c r="D239" s="104"/>
      <c r="E239" s="105"/>
      <c r="F239" s="106" t="s">
        <v>446</v>
      </c>
      <c r="G239" s="106"/>
      <c r="H239" s="107" t="n">
        <f aca="false">L239/C237</f>
        <v>0.0952158203593509</v>
      </c>
      <c r="I239" s="107"/>
      <c r="J239" s="108" t="s">
        <v>447</v>
      </c>
      <c r="K239" s="108"/>
      <c r="L239" s="109" t="n">
        <f aca="false">M234</f>
        <v>161438.42341928</v>
      </c>
      <c r="M239" s="109"/>
      <c r="N239" s="109"/>
      <c r="O239" s="2"/>
      <c r="P239" s="43"/>
      <c r="Q239" s="1"/>
      <c r="R239" s="1"/>
      <c r="XFA239" s="0"/>
      <c r="XFB239" s="0"/>
      <c r="XFC239" s="1"/>
      <c r="XFD239" s="1"/>
    </row>
    <row r="240" customFormat="false" ht="13.8" hidden="false" customHeight="true" outlineLevel="0" collapsed="false">
      <c r="A240" s="104"/>
      <c r="B240" s="104"/>
      <c r="C240" s="104"/>
      <c r="D240" s="104"/>
      <c r="E240" s="105"/>
      <c r="F240" s="110" t="s">
        <v>448</v>
      </c>
      <c r="G240" s="110"/>
      <c r="H240" s="111" t="n">
        <f aca="false">100%-H239</f>
        <v>0.904784179640649</v>
      </c>
      <c r="I240" s="111"/>
      <c r="J240" s="112" t="s">
        <v>449</v>
      </c>
      <c r="K240" s="112"/>
      <c r="L240" s="113" t="n">
        <f aca="false">C237-L239</f>
        <v>1534061.57658072</v>
      </c>
      <c r="M240" s="113"/>
      <c r="N240" s="113"/>
      <c r="O240" s="2"/>
      <c r="P240" s="43"/>
    </row>
    <row r="241" customFormat="false" ht="13.8" hidden="false" customHeight="false" outlineLevel="0" collapsed="false">
      <c r="A241" s="104"/>
      <c r="B241" s="104"/>
      <c r="C241" s="104"/>
      <c r="D241" s="104"/>
      <c r="E241" s="105"/>
      <c r="F241" s="114"/>
      <c r="G241" s="115"/>
      <c r="H241" s="115"/>
      <c r="I241" s="116"/>
      <c r="J241" s="117"/>
      <c r="K241" s="118"/>
      <c r="L241" s="119"/>
      <c r="M241" s="120"/>
      <c r="N241" s="119"/>
    </row>
    <row r="242" customFormat="false" ht="13.8" hidden="false" customHeight="false" outlineLevel="0" collapsed="false">
      <c r="A242" s="121"/>
      <c r="B242" s="122" t="s">
        <v>450</v>
      </c>
      <c r="C242" s="123"/>
      <c r="D242" s="123"/>
      <c r="E242" s="123"/>
      <c r="F242" s="123"/>
      <c r="G242" s="123"/>
      <c r="I242" s="124"/>
      <c r="J242" s="121"/>
      <c r="K242" s="121"/>
      <c r="L242" s="121"/>
      <c r="M242" s="121"/>
      <c r="N242" s="121"/>
    </row>
    <row r="243" customFormat="false" ht="13.8" hidden="false" customHeight="false" outlineLevel="0" collapsed="false">
      <c r="A243" s="121"/>
      <c r="B243" s="125" t="s">
        <v>451</v>
      </c>
      <c r="C243" s="126"/>
      <c r="D243" s="124"/>
      <c r="F243" s="121"/>
      <c r="G243" s="121"/>
      <c r="I243" s="124"/>
      <c r="J243" s="121"/>
      <c r="K243" s="121"/>
      <c r="L243" s="121"/>
      <c r="M243" s="121"/>
      <c r="N243" s="121"/>
    </row>
    <row r="244" customFormat="false" ht="13.8" hidden="false" customHeight="false" outlineLevel="0" collapsed="false">
      <c r="A244" s="121"/>
      <c r="B244" s="125" t="s">
        <v>452</v>
      </c>
      <c r="C244" s="125"/>
      <c r="D244" s="124"/>
      <c r="F244" s="121"/>
      <c r="G244" s="121"/>
      <c r="I244" s="124"/>
      <c r="J244" s="121"/>
      <c r="K244" s="121"/>
      <c r="L244" s="121"/>
      <c r="M244" s="121"/>
      <c r="N244" s="121"/>
    </row>
    <row r="245" customFormat="false" ht="13.8" hidden="false" customHeight="false" outlineLevel="0" collapsed="false">
      <c r="B245" s="125" t="s">
        <v>453</v>
      </c>
      <c r="C245" s="125"/>
      <c r="D245" s="3"/>
      <c r="F245" s="1"/>
    </row>
    <row r="246" customFormat="false" ht="13.8" hidden="false" customHeight="false" outlineLevel="0" collapsed="false">
      <c r="B246" s="3"/>
      <c r="C246" s="125"/>
      <c r="D246" s="3"/>
      <c r="F246" s="1"/>
    </row>
    <row r="247" customFormat="false" ht="13.8" hidden="false" customHeight="false" outlineLevel="0" collapsed="false">
      <c r="E247" s="127"/>
      <c r="J247" s="127"/>
    </row>
    <row r="248" s="97" customFormat="true" ht="13.8" hidden="false" customHeight="false" outlineLevel="0" collapsed="false">
      <c r="A248" s="1"/>
      <c r="B248" s="1"/>
      <c r="C248" s="1"/>
      <c r="D248" s="1"/>
      <c r="E248" s="1"/>
      <c r="F248" s="1"/>
      <c r="G248" s="1"/>
      <c r="H248" s="128"/>
      <c r="I248" s="3"/>
      <c r="J248" s="1"/>
      <c r="K248" s="1"/>
      <c r="L248" s="1"/>
      <c r="M248" s="1"/>
      <c r="N248" s="1"/>
      <c r="O248" s="1"/>
      <c r="P248" s="1"/>
      <c r="Q248" s="1"/>
      <c r="R248" s="1"/>
      <c r="XFA248" s="0"/>
      <c r="XFB248" s="0"/>
      <c r="XFC248" s="1"/>
      <c r="XFD248" s="1"/>
    </row>
    <row r="249" customFormat="false" ht="13.8" hidden="false" customHeight="false" outlineLevel="0" collapsed="false">
      <c r="B249" s="1"/>
      <c r="C249" s="129"/>
      <c r="D249" s="129"/>
      <c r="I249" s="130"/>
    </row>
    <row r="250" customFormat="false" ht="13.8" hidden="false" customHeight="false" outlineLevel="0" collapsed="false">
      <c r="B250" s="1"/>
      <c r="C250" s="129"/>
      <c r="D250" s="129"/>
      <c r="E250" s="131"/>
    </row>
    <row r="251" customFormat="false" ht="13.8" hidden="false" customHeight="false" outlineLevel="0" collapsed="false">
      <c r="B251" s="1"/>
      <c r="C251" s="132"/>
      <c r="D251" s="132"/>
    </row>
    <row r="252" s="133" customFormat="true" ht="13.8" hidden="false" customHeight="false" outlineLevel="0" collapsed="false">
      <c r="A252" s="1"/>
      <c r="B252" s="1"/>
      <c r="C252" s="1"/>
      <c r="D252" s="1"/>
      <c r="E252" s="1"/>
      <c r="F252" s="1"/>
      <c r="G252" s="1"/>
      <c r="H252" s="1"/>
      <c r="I252" s="3"/>
      <c r="J252" s="1"/>
      <c r="K252" s="1"/>
      <c r="L252" s="1"/>
      <c r="M252" s="1"/>
      <c r="N252" s="1"/>
      <c r="O252" s="1"/>
      <c r="P252" s="1"/>
      <c r="Q252" s="1"/>
      <c r="R252" s="1"/>
      <c r="XFA252" s="0"/>
      <c r="XFB252" s="0"/>
      <c r="XFC252" s="1"/>
      <c r="XFD252" s="1"/>
    </row>
    <row r="253" customFormat="false" ht="13.8" hidden="false" customHeight="false" outlineLevel="0" collapsed="false">
      <c r="B253" s="1"/>
    </row>
    <row r="254" customFormat="false" ht="13.8" hidden="false" customHeight="false" outlineLevel="0" collapsed="false">
      <c r="B254" s="1"/>
    </row>
    <row r="255" customFormat="false" ht="13.8" hidden="false" customHeight="false" outlineLevel="0" collapsed="false">
      <c r="B255" s="1"/>
    </row>
    <row r="256" customFormat="false" ht="13.8" hidden="false" customHeight="false" outlineLevel="0" collapsed="false">
      <c r="B256" s="1"/>
    </row>
    <row r="257" customFormat="false" ht="13.8" hidden="false" customHeight="false" outlineLevel="0" collapsed="false">
      <c r="B257" s="1"/>
    </row>
    <row r="258" customFormat="false" ht="13.8" hidden="false" customHeight="false" outlineLevel="0" collapsed="false">
      <c r="B258" s="1"/>
    </row>
    <row r="259" customFormat="false" ht="13.8" hidden="false" customHeight="false" outlineLevel="0" collapsed="false">
      <c r="B259" s="1"/>
    </row>
    <row r="260" customFormat="false" ht="13.8" hidden="false" customHeight="false" outlineLevel="0" collapsed="false">
      <c r="B260" s="1"/>
    </row>
    <row r="261" customFormat="false" ht="13.8" hidden="false" customHeight="false" outlineLevel="0" collapsed="false">
      <c r="B261" s="1"/>
    </row>
    <row r="262" s="97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3"/>
      <c r="J262" s="1"/>
      <c r="K262" s="1"/>
      <c r="L262" s="1"/>
      <c r="M262" s="1"/>
      <c r="N262" s="1"/>
      <c r="O262" s="1"/>
      <c r="P262" s="1"/>
      <c r="Q262" s="1"/>
      <c r="R262" s="1"/>
      <c r="XFA262" s="0"/>
      <c r="XFB262" s="0"/>
      <c r="XFC262" s="1"/>
      <c r="XFD262" s="1"/>
    </row>
    <row r="269" s="97" customFormat="true" ht="13.8" hidden="false" customHeight="false" outlineLevel="0" collapsed="false">
      <c r="A269" s="1"/>
      <c r="B269" s="2"/>
      <c r="C269" s="1"/>
      <c r="D269" s="1"/>
      <c r="E269" s="1"/>
      <c r="F269" s="1"/>
      <c r="G269" s="1"/>
      <c r="H269" s="1"/>
      <c r="I269" s="3"/>
      <c r="J269" s="1"/>
      <c r="K269" s="1"/>
      <c r="L269" s="1"/>
      <c r="M269" s="1"/>
      <c r="N269" s="1"/>
      <c r="O269" s="1"/>
      <c r="P269" s="1"/>
      <c r="Q269" s="1"/>
      <c r="R269" s="1"/>
      <c r="XFA269" s="0"/>
      <c r="XFB269" s="0"/>
      <c r="XFC269" s="1"/>
      <c r="XFD269" s="1"/>
    </row>
    <row r="275" s="2" customFormat="true" ht="13.8" hidden="false" customHeight="false" outlineLevel="0" collapsed="false">
      <c r="A275" s="1"/>
      <c r="C275" s="1"/>
      <c r="D275" s="1"/>
      <c r="E275" s="1"/>
      <c r="F275" s="1"/>
      <c r="G275" s="1"/>
      <c r="H275" s="1"/>
      <c r="I275" s="3"/>
      <c r="J275" s="1"/>
      <c r="K275" s="1"/>
      <c r="L275" s="1"/>
      <c r="M275" s="1"/>
      <c r="N275" s="1"/>
      <c r="O275" s="1"/>
      <c r="P275" s="1"/>
      <c r="Q275" s="1"/>
      <c r="R275" s="1"/>
      <c r="XFA275" s="0"/>
      <c r="XFB275" s="0"/>
      <c r="XFC275" s="1"/>
      <c r="XFD275" s="1"/>
    </row>
    <row r="276" s="2" customFormat="true" ht="13.8" hidden="false" customHeight="false" outlineLevel="0" collapsed="false">
      <c r="A276" s="1"/>
      <c r="C276" s="1"/>
      <c r="D276" s="1"/>
      <c r="E276" s="1"/>
      <c r="F276" s="1"/>
      <c r="G276" s="1"/>
      <c r="H276" s="1"/>
      <c r="I276" s="3"/>
      <c r="J276" s="1"/>
      <c r="K276" s="1"/>
      <c r="L276" s="1"/>
      <c r="M276" s="1"/>
      <c r="N276" s="1"/>
      <c r="O276" s="1"/>
      <c r="P276" s="1"/>
      <c r="Q276" s="1"/>
      <c r="R276" s="1"/>
      <c r="XFA276" s="0"/>
      <c r="XFB276" s="0"/>
      <c r="XFC276" s="1"/>
      <c r="XFD276" s="1"/>
    </row>
    <row r="277" s="2" customFormat="true" ht="13.8" hidden="false" customHeight="false" outlineLevel="0" collapsed="false">
      <c r="A277" s="1"/>
      <c r="C277" s="1"/>
      <c r="D277" s="1"/>
      <c r="E277" s="1"/>
      <c r="F277" s="1"/>
      <c r="G277" s="1"/>
      <c r="H277" s="1"/>
      <c r="I277" s="3"/>
      <c r="J277" s="1"/>
      <c r="K277" s="1"/>
      <c r="L277" s="1"/>
      <c r="M277" s="1"/>
      <c r="N277" s="1"/>
      <c r="O277" s="1"/>
      <c r="P277" s="1"/>
      <c r="Q277" s="1"/>
      <c r="R277" s="1"/>
      <c r="XFA277" s="0"/>
      <c r="XFB277" s="0"/>
      <c r="XFC277" s="1"/>
      <c r="XFD277" s="1"/>
    </row>
    <row r="278" s="2" customFormat="true" ht="13.8" hidden="false" customHeight="false" outlineLevel="0" collapsed="false">
      <c r="A278" s="1"/>
      <c r="C278" s="1"/>
      <c r="D278" s="1"/>
      <c r="E278" s="1"/>
      <c r="F278" s="1"/>
      <c r="G278" s="1"/>
      <c r="H278" s="1"/>
      <c r="I278" s="3"/>
      <c r="J278" s="1"/>
      <c r="K278" s="1"/>
      <c r="L278" s="1"/>
      <c r="M278" s="1"/>
      <c r="N278" s="1"/>
      <c r="O278" s="1"/>
      <c r="P278" s="1"/>
      <c r="Q278" s="1"/>
      <c r="R278" s="1"/>
      <c r="XFA278" s="0"/>
      <c r="XFB278" s="0"/>
      <c r="XFC278" s="1"/>
      <c r="XFD278" s="1"/>
    </row>
    <row r="378" customFormat="false" ht="13.8" hidden="false" customHeight="false" outlineLevel="0" collapsed="false">
      <c r="XFC378" s="97"/>
      <c r="XFD378" s="97"/>
    </row>
    <row r="379" customFormat="false" ht="13.8" hidden="false" customHeight="false" outlineLevel="0" collapsed="false">
      <c r="XFC379" s="97"/>
      <c r="XFD379" s="97"/>
    </row>
    <row r="380" customFormat="false" ht="13.8" hidden="false" customHeight="false" outlineLevel="0" collapsed="false">
      <c r="XFC380" s="97"/>
      <c r="XFD380" s="97"/>
    </row>
    <row r="382" customFormat="false" ht="13.8" hidden="false" customHeight="false" outlineLevel="0" collapsed="false">
      <c r="XFC382" s="97"/>
      <c r="XFD382" s="97"/>
    </row>
    <row r="383" customFormat="false" ht="13.8" hidden="false" customHeight="false" outlineLevel="0" collapsed="false">
      <c r="XFC383" s="97"/>
      <c r="XFD383" s="97"/>
    </row>
    <row r="384" customFormat="false" ht="13.8" hidden="false" customHeight="false" outlineLevel="0" collapsed="false">
      <c r="XFC384" s="97"/>
      <c r="XFD384" s="97"/>
    </row>
    <row r="385" customFormat="false" ht="13.8" hidden="false" customHeight="false" outlineLevel="0" collapsed="false">
      <c r="XFC385" s="97"/>
      <c r="XFD385" s="97"/>
    </row>
    <row r="387" customFormat="false" ht="13.8" hidden="false" customHeight="false" outlineLevel="0" collapsed="false">
      <c r="XFC387" s="97"/>
      <c r="XFD387" s="97"/>
    </row>
    <row r="389" customFormat="false" ht="13.8" hidden="false" customHeight="false" outlineLevel="0" collapsed="false">
      <c r="XFC389" s="97"/>
      <c r="XFD389" s="97"/>
    </row>
    <row r="390" customFormat="false" ht="13.8" hidden="false" customHeight="false" outlineLevel="0" collapsed="false">
      <c r="XFC390" s="97"/>
      <c r="XFD390" s="97"/>
    </row>
    <row r="393" customFormat="false" ht="13.8" hidden="false" customHeight="false" outlineLevel="0" collapsed="false">
      <c r="XFC393" s="97"/>
      <c r="XFD393" s="97"/>
    </row>
    <row r="394" customFormat="false" ht="13.8" hidden="false" customHeight="false" outlineLevel="0" collapsed="false">
      <c r="XFC394" s="97"/>
      <c r="XFD394" s="97"/>
    </row>
    <row r="396" customFormat="false" ht="13.8" hidden="false" customHeight="false" outlineLevel="0" collapsed="false">
      <c r="XFC396" s="97"/>
      <c r="XFD396" s="97"/>
    </row>
    <row r="397" customFormat="false" ht="13.8" hidden="false" customHeight="false" outlineLevel="0" collapsed="false">
      <c r="XFC397" s="97"/>
      <c r="XFD397" s="97"/>
    </row>
    <row r="398" customFormat="false" ht="13.8" hidden="false" customHeight="false" outlineLevel="0" collapsed="false">
      <c r="XFC398" s="97"/>
      <c r="XFD398" s="97"/>
    </row>
    <row r="399" customFormat="false" ht="13.8" hidden="false" customHeight="false" outlineLevel="0" collapsed="false">
      <c r="XFC399" s="97"/>
      <c r="XFD399" s="97"/>
    </row>
    <row r="402" customFormat="false" ht="13.8" hidden="false" customHeight="false" outlineLevel="0" collapsed="false">
      <c r="XFC402" s="97"/>
      <c r="XFD402" s="97"/>
    </row>
    <row r="403" customFormat="false" ht="13.8" hidden="false" customHeight="false" outlineLevel="0" collapsed="false">
      <c r="XFC403" s="97"/>
      <c r="XFD403" s="97"/>
    </row>
    <row r="404" customFormat="false" ht="13.8" hidden="false" customHeight="false" outlineLevel="0" collapsed="false">
      <c r="XFC404" s="97"/>
      <c r="XFD404" s="97"/>
    </row>
    <row r="414" customFormat="false" ht="13.8" hidden="false" customHeight="false" outlineLevel="0" collapsed="false">
      <c r="XFC414" s="97"/>
      <c r="XFD414" s="97"/>
    </row>
    <row r="418" customFormat="false" ht="13.8" hidden="false" customHeight="false" outlineLevel="0" collapsed="false">
      <c r="XFC418" s="133"/>
      <c r="XFD418" s="133"/>
    </row>
    <row r="428" customFormat="false" ht="13.8" hidden="false" customHeight="false" outlineLevel="0" collapsed="false">
      <c r="XFC428" s="97"/>
      <c r="XFD428" s="97"/>
    </row>
    <row r="435" customFormat="false" ht="13.8" hidden="false" customHeight="false" outlineLevel="0" collapsed="false">
      <c r="XFC435" s="97"/>
      <c r="XFD435" s="97"/>
    </row>
    <row r="441" customFormat="false" ht="13.8" hidden="false" customHeight="false" outlineLevel="0" collapsed="false">
      <c r="XFC441" s="2"/>
      <c r="XFD441" s="2"/>
    </row>
    <row r="442" customFormat="false" ht="13.8" hidden="false" customHeight="false" outlineLevel="0" collapsed="false">
      <c r="XFC442" s="2"/>
      <c r="XFD442" s="2"/>
    </row>
    <row r="443" customFormat="false" ht="13.8" hidden="false" customHeight="false" outlineLevel="0" collapsed="false">
      <c r="XFC443" s="2"/>
      <c r="XFD443" s="2"/>
    </row>
    <row r="444" customFormat="false" ht="13.8" hidden="false" customHeight="false" outlineLevel="0" collapsed="false">
      <c r="XFC444" s="2"/>
      <c r="XFD444" s="2"/>
    </row>
  </sheetData>
  <mergeCells count="54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234:B234"/>
    <mergeCell ref="A235:N235"/>
    <mergeCell ref="A236:N236"/>
    <mergeCell ref="A237:B237"/>
    <mergeCell ref="C237:D237"/>
    <mergeCell ref="F237:N237"/>
    <mergeCell ref="A238:B238"/>
    <mergeCell ref="C238:D238"/>
    <mergeCell ref="F238:G238"/>
    <mergeCell ref="H238:I238"/>
    <mergeCell ref="J238:K238"/>
    <mergeCell ref="L238:N238"/>
    <mergeCell ref="A239:D241"/>
    <mergeCell ref="F239:G239"/>
    <mergeCell ref="H239:I239"/>
    <mergeCell ref="J239:K239"/>
    <mergeCell ref="L239:N239"/>
    <mergeCell ref="F240:G240"/>
    <mergeCell ref="H240:I240"/>
    <mergeCell ref="J240:K240"/>
    <mergeCell ref="L240:N240"/>
    <mergeCell ref="C249:D249"/>
    <mergeCell ref="C250:D250"/>
    <mergeCell ref="C251:D251"/>
  </mergeCells>
  <conditionalFormatting sqref="N20:N233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1.15" bottom="0.704166666666667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
PREFEITURA MUNICIPAL DE SÃO ROQUE DO CANAÃ – ES
ESTADO DO ESPÍRITO SANTO  DE SÃO ROQUE DO CANAÃ
ESTADO DO ESPÍRITO SANTO</oddHeader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4" manualBreakCount="4">
    <brk id="51" man="true" max="16383" min="0"/>
    <brk id="83" man="true" max="16383" min="0"/>
    <brk id="147" man="true" max="16383" min="0"/>
    <brk id="209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75"/>
  <sheetViews>
    <sheetView showFormulas="false" showGridLines="true" showRowColHeaders="true" showZeros="true" rightToLeft="false" tabSelected="false" showOutlineSymbols="true" defaultGridColor="true" view="pageBreakPreview" topLeftCell="A154" colorId="64" zoomScale="100" zoomScaleNormal="100" zoomScalePageLayoutView="100" workbookViewId="0">
      <selection pane="topLeft" activeCell="G1" activeCellId="0" sqref="G1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6" min="6" style="1" width="11.12"/>
    <col collapsed="false" customWidth="true" hidden="false" outlineLevel="0" max="16384" min="16377" style="0" width="11.53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34"/>
      <c r="B2" s="135" t="s">
        <v>454</v>
      </c>
      <c r="C2" s="135"/>
      <c r="D2" s="135"/>
      <c r="E2" s="135"/>
    </row>
    <row r="3" customFormat="false" ht="13.8" hidden="false" customHeight="false" outlineLevel="0" collapsed="false">
      <c r="B3" s="135"/>
      <c r="C3" s="135"/>
      <c r="D3" s="135"/>
      <c r="E3" s="135"/>
    </row>
    <row r="4" customFormat="false" ht="13.8" hidden="false" customHeight="false" outlineLevel="0" collapsed="false">
      <c r="B4" s="135"/>
      <c r="C4" s="135"/>
      <c r="D4" s="135"/>
      <c r="E4" s="135"/>
    </row>
    <row r="5" customFormat="false" ht="13.8" hidden="false" customHeight="false" outlineLevel="0" collapsed="false">
      <c r="B5" s="135"/>
      <c r="C5" s="135"/>
      <c r="D5" s="135"/>
      <c r="E5" s="135"/>
    </row>
    <row r="6" customFormat="false" ht="13.8" hidden="false" customHeight="false" outlineLevel="0" collapsed="false">
      <c r="B6" s="135"/>
      <c r="C6" s="135"/>
      <c r="D6" s="135"/>
      <c r="E6" s="135"/>
    </row>
    <row r="7" customFormat="false" ht="14.25" hidden="false" customHeight="true" outlineLevel="0" collapsed="false">
      <c r="B7" s="135"/>
      <c r="C7" s="135"/>
      <c r="D7" s="135"/>
      <c r="E7" s="135"/>
    </row>
    <row r="8" customFormat="false" ht="15.75" hidden="false" customHeight="true" outlineLevel="0" collapsed="false">
      <c r="B8" s="136" t="s">
        <v>455</v>
      </c>
      <c r="C8" s="136"/>
      <c r="D8" s="136"/>
      <c r="E8" s="136"/>
    </row>
    <row r="9" customFormat="false" ht="52.2" hidden="false" customHeight="true" outlineLevel="0" collapsed="false">
      <c r="B9" s="137" t="s">
        <v>456</v>
      </c>
      <c r="C9" s="137"/>
      <c r="D9" s="138" t="s">
        <v>2</v>
      </c>
      <c r="E9" s="138"/>
    </row>
    <row r="10" customFormat="false" ht="52.2" hidden="false" customHeight="true" outlineLevel="0" collapsed="false">
      <c r="B10" s="137" t="s">
        <v>457</v>
      </c>
      <c r="C10" s="137"/>
      <c r="D10" s="138"/>
      <c r="E10" s="138"/>
    </row>
    <row r="11" customFormat="false" ht="13.8" hidden="false" customHeight="false" outlineLevel="0" collapsed="false">
      <c r="B11" s="139" t="s">
        <v>17</v>
      </c>
      <c r="C11" s="140" t="s">
        <v>458</v>
      </c>
      <c r="D11" s="140" t="s">
        <v>459</v>
      </c>
      <c r="E11" s="141" t="s">
        <v>20</v>
      </c>
    </row>
    <row r="12" customFormat="false" ht="13.8" hidden="false" customHeight="false" outlineLevel="0" collapsed="false">
      <c r="B12" s="142" t="n">
        <v>1</v>
      </c>
      <c r="C12" s="143" t="str">
        <f aca="false">VLOOKUP(B12,'MEDIÇÃO 2'!$A$20:$C$234,2,0)</f>
        <v>INSTALAÇÃO DO CANTEIRO DE OBRAS</v>
      </c>
      <c r="D12" s="144"/>
      <c r="E12" s="145"/>
    </row>
    <row r="13" customFormat="false" ht="14.15" hidden="false" customHeight="false" outlineLevel="0" collapsed="false">
      <c r="B13" s="146" t="s">
        <v>31</v>
      </c>
      <c r="C13" s="147" t="str">
        <f aca="false">VLOOKUP($B13,'MEDIÇÃO 2'!$A$20:$C$233,2,0)</f>
        <v>Mobilização e desmobilização de conteiner locado para barracão de obra</v>
      </c>
      <c r="D13" s="148" t="str">
        <f aca="false">VLOOKUP($B13,'MEDIÇÃO 2'!$A$20:$C$233,3,0)</f>
        <v>und</v>
      </c>
      <c r="E13" s="149" t="n">
        <f aca="false">SUM(D14:D15)</f>
        <v>1</v>
      </c>
    </row>
    <row r="14" s="1" customFormat="true" ht="15.75" hidden="false" customHeight="true" outlineLevel="0" collapsed="false">
      <c r="B14" s="150" t="s">
        <v>460</v>
      </c>
      <c r="C14" s="150"/>
      <c r="D14" s="151" t="n">
        <v>0</v>
      </c>
      <c r="E14" s="149"/>
      <c r="G14" s="0"/>
      <c r="H14" s="0"/>
      <c r="I14" s="0"/>
      <c r="J14" s="0"/>
    </row>
    <row r="15" s="1" customFormat="true" ht="14.05" hidden="false" customHeight="true" outlineLevel="0" collapsed="false">
      <c r="B15" s="150" t="s">
        <v>461</v>
      </c>
      <c r="C15" s="150"/>
      <c r="D15" s="152" t="n">
        <v>1</v>
      </c>
      <c r="E15" s="149"/>
      <c r="G15" s="0"/>
      <c r="H15" s="0"/>
      <c r="I15" s="0"/>
      <c r="J15" s="0"/>
    </row>
    <row r="16" customFormat="false" ht="39.55" hidden="false" customHeight="false" outlineLevel="0" collapsed="false">
      <c r="B16" s="146" t="s">
        <v>34</v>
      </c>
      <c r="C16" s="147" t="str">
        <f aca="false">VLOOKUP($B16,'MEDIÇÃO 2'!$A$20:$C$233,2,0)</f>
        <v>Aluguel mensal container para almoxarifado, incl. porta, 2 janelas, 1 pt iluminação, Isolamento térmico (teto), piso em comp. Naval pintado, cert. NR18, incl. laudo descontaminação.</v>
      </c>
      <c r="D16" s="148" t="str">
        <f aca="false">VLOOKUP($B16,'MEDIÇÃO 2'!$A$20:$C$233,3,0)</f>
        <v>ms</v>
      </c>
      <c r="E16" s="153" t="n">
        <f aca="false">SUM(D17:D18)</f>
        <v>3</v>
      </c>
    </row>
    <row r="17" s="1" customFormat="true" ht="13.8" hidden="false" customHeight="true" outlineLevel="0" collapsed="false">
      <c r="B17" s="150" t="s">
        <v>462</v>
      </c>
      <c r="C17" s="150"/>
      <c r="D17" s="151" t="n">
        <v>1</v>
      </c>
      <c r="E17" s="153"/>
      <c r="G17" s="0"/>
      <c r="H17" s="0"/>
      <c r="I17" s="0"/>
      <c r="J17" s="0"/>
    </row>
    <row r="18" s="1" customFormat="true" ht="15.75" hidden="false" customHeight="true" outlineLevel="0" collapsed="false">
      <c r="B18" s="150" t="s">
        <v>463</v>
      </c>
      <c r="C18" s="150"/>
      <c r="D18" s="152" t="n">
        <v>2</v>
      </c>
      <c r="E18" s="153"/>
      <c r="G18" s="0"/>
      <c r="H18" s="0"/>
      <c r="I18" s="0"/>
      <c r="J18" s="0"/>
    </row>
    <row r="19" customFormat="false" ht="15.75" hidden="false" customHeight="true" outlineLevel="0" collapsed="false">
      <c r="B19" s="154"/>
      <c r="C19" s="154"/>
      <c r="D19" s="154"/>
      <c r="E19" s="154"/>
    </row>
    <row r="20" customFormat="false" ht="15.75" hidden="false" customHeight="true" outlineLevel="0" collapsed="false">
      <c r="B20" s="142" t="n">
        <v>2</v>
      </c>
      <c r="C20" s="143" t="str">
        <f aca="false">VLOOKUP(B20,'MEDIÇÃO 2'!$A$20:$C$234,2,0)</f>
        <v>SERVIÇOS PRELIMINARES</v>
      </c>
      <c r="D20" s="144"/>
      <c r="E20" s="145"/>
    </row>
    <row r="21" s="1" customFormat="true" ht="15.75" hidden="false" customHeight="true" outlineLevel="0" collapsed="false">
      <c r="B21" s="146" t="s">
        <v>40</v>
      </c>
      <c r="C21" s="155" t="str">
        <f aca="false">VLOOKUP($B21,'MEDIÇÃO 2'!$A$20:$C$233,2,0)</f>
        <v>Retirada de pontos elétricos (luminárias, interruptores e tomadas)</v>
      </c>
      <c r="D21" s="156" t="str">
        <f aca="false">VLOOKUP($B21,'MEDIÇÃO 2'!$A$20:$C$233,3,0)</f>
        <v>und</v>
      </c>
      <c r="E21" s="153" t="n">
        <v>12</v>
      </c>
      <c r="G21" s="0"/>
      <c r="H21" s="0"/>
      <c r="I21" s="0"/>
      <c r="J21" s="0"/>
    </row>
    <row r="22" s="1" customFormat="true" ht="15.75" hidden="false" customHeight="true" outlineLevel="0" collapsed="false">
      <c r="B22" s="157" t="s">
        <v>464</v>
      </c>
      <c r="C22" s="157"/>
      <c r="D22" s="152"/>
      <c r="E22" s="153"/>
      <c r="G22" s="0"/>
      <c r="H22" s="0"/>
      <c r="I22" s="0"/>
      <c r="J22" s="0"/>
    </row>
    <row r="23" s="1" customFormat="true" ht="15.75" hidden="false" customHeight="true" outlineLevel="0" collapsed="false">
      <c r="B23" s="150" t="s">
        <v>465</v>
      </c>
      <c r="C23" s="150"/>
      <c r="D23" s="152" t="n">
        <v>12</v>
      </c>
      <c r="E23" s="153"/>
      <c r="G23" s="0"/>
      <c r="H23" s="0"/>
      <c r="I23" s="0"/>
      <c r="J23" s="0"/>
    </row>
    <row r="24" customFormat="false" ht="15.75" hidden="false" customHeight="true" outlineLevel="0" collapsed="false">
      <c r="B24" s="146" t="s">
        <v>46</v>
      </c>
      <c r="C24" s="155" t="str">
        <f aca="false">VLOOKUP($B24,'MEDIÇÃO 2'!$A$20:$C$233,2,0)</f>
        <v>Retirada de vidros quebrados</v>
      </c>
      <c r="D24" s="148" t="str">
        <f aca="false">VLOOKUP($B24,'MEDIÇÃO 2'!$A$20:$C$233,3,0)</f>
        <v>m2</v>
      </c>
      <c r="E24" s="158" t="n">
        <v>2.94</v>
      </c>
    </row>
    <row r="25" customFormat="false" ht="15.75" hidden="false" customHeight="true" outlineLevel="0" collapsed="false">
      <c r="B25" s="157" t="s">
        <v>466</v>
      </c>
      <c r="C25" s="157"/>
      <c r="D25" s="158"/>
      <c r="E25" s="158"/>
    </row>
    <row r="26" customFormat="false" ht="15.75" hidden="false" customHeight="true" outlineLevel="0" collapsed="false">
      <c r="B26" s="159" t="s">
        <v>467</v>
      </c>
      <c r="C26" s="159"/>
      <c r="D26" s="158" t="n">
        <v>2.94</v>
      </c>
      <c r="E26" s="158"/>
    </row>
    <row r="27" customFormat="false" ht="15.75" hidden="false" customHeight="true" outlineLevel="0" collapsed="false">
      <c r="B27" s="160" t="s">
        <v>54</v>
      </c>
      <c r="C27" s="161" t="str">
        <f aca="false">VLOOKUP($B27,'MEDIÇÃO 2'!$A$20:$C$233,2,0)</f>
        <v>Lixamento de parede com pintura antiga PVA para recebimento de nova camada de tinta</v>
      </c>
      <c r="D27" s="160" t="str">
        <f aca="false">VLOOKUP($B27,'MEDIÇÃO 2'!$A$20:$C$233,3,0)</f>
        <v>m2</v>
      </c>
      <c r="E27" s="162" t="n">
        <f aca="false">SUM(D27:D51)</f>
        <v>475.22</v>
      </c>
    </row>
    <row r="28" customFormat="false" ht="15.75" hidden="false" customHeight="true" outlineLevel="0" collapsed="false">
      <c r="B28" s="163" t="s">
        <v>468</v>
      </c>
      <c r="C28" s="163"/>
      <c r="D28" s="164" t="n">
        <v>55.52</v>
      </c>
      <c r="E28" s="162"/>
    </row>
    <row r="29" customFormat="false" ht="15.75" hidden="false" customHeight="true" outlineLevel="0" collapsed="false">
      <c r="B29" s="163" t="s">
        <v>469</v>
      </c>
      <c r="C29" s="163"/>
      <c r="D29" s="164" t="n">
        <v>8.61</v>
      </c>
      <c r="E29" s="162"/>
    </row>
    <row r="30" customFormat="false" ht="15.75" hidden="false" customHeight="true" outlineLevel="0" collapsed="false">
      <c r="B30" s="163" t="s">
        <v>470</v>
      </c>
      <c r="C30" s="163"/>
      <c r="D30" s="164" t="n">
        <v>42.15</v>
      </c>
      <c r="E30" s="162"/>
    </row>
    <row r="31" customFormat="false" ht="15.75" hidden="false" customHeight="true" outlineLevel="0" collapsed="false">
      <c r="B31" s="163" t="s">
        <v>471</v>
      </c>
      <c r="C31" s="163"/>
      <c r="D31" s="164" t="n">
        <v>13.2</v>
      </c>
      <c r="E31" s="162"/>
    </row>
    <row r="32" customFormat="false" ht="15.75" hidden="false" customHeight="true" outlineLevel="0" collapsed="false">
      <c r="B32" s="163" t="s">
        <v>472</v>
      </c>
      <c r="C32" s="163"/>
      <c r="D32" s="164" t="n">
        <v>6.72</v>
      </c>
      <c r="E32" s="162"/>
    </row>
    <row r="33" customFormat="false" ht="15.75" hidden="false" customHeight="true" outlineLevel="0" collapsed="false">
      <c r="B33" s="163" t="s">
        <v>473</v>
      </c>
      <c r="C33" s="163"/>
      <c r="D33" s="164" t="n">
        <v>4.62</v>
      </c>
      <c r="E33" s="162"/>
    </row>
    <row r="34" customFormat="false" ht="15.75" hidden="false" customHeight="true" outlineLevel="0" collapsed="false">
      <c r="B34" s="163" t="s">
        <v>474</v>
      </c>
      <c r="C34" s="163"/>
      <c r="D34" s="164" t="n">
        <v>17.81</v>
      </c>
      <c r="E34" s="162"/>
    </row>
    <row r="35" customFormat="false" ht="15.75" hidden="false" customHeight="true" outlineLevel="0" collapsed="false">
      <c r="B35" s="163" t="s">
        <v>475</v>
      </c>
      <c r="C35" s="163"/>
      <c r="D35" s="164" t="n">
        <v>47.43</v>
      </c>
      <c r="E35" s="162"/>
    </row>
    <row r="36" customFormat="false" ht="15.75" hidden="false" customHeight="true" outlineLevel="0" collapsed="false">
      <c r="B36" s="165" t="s">
        <v>476</v>
      </c>
      <c r="C36" s="165"/>
      <c r="D36" s="164" t="n">
        <v>55.5</v>
      </c>
      <c r="E36" s="162"/>
    </row>
    <row r="37" customFormat="false" ht="15.75" hidden="false" customHeight="true" outlineLevel="0" collapsed="false">
      <c r="B37" s="165"/>
      <c r="C37" s="165"/>
      <c r="D37" s="164"/>
      <c r="E37" s="164"/>
    </row>
    <row r="38" customFormat="false" ht="15.75" hidden="false" customHeight="true" outlineLevel="0" collapsed="false">
      <c r="B38" s="163" t="s">
        <v>477</v>
      </c>
      <c r="C38" s="163"/>
      <c r="D38" s="164" t="n">
        <v>6.4</v>
      </c>
      <c r="E38" s="162"/>
    </row>
    <row r="39" customFormat="false" ht="15.75" hidden="false" customHeight="true" outlineLevel="0" collapsed="false">
      <c r="B39" s="166" t="s">
        <v>464</v>
      </c>
      <c r="C39" s="166"/>
      <c r="D39" s="164"/>
      <c r="E39" s="162"/>
    </row>
    <row r="40" customFormat="false" ht="15.75" hidden="false" customHeight="true" outlineLevel="0" collapsed="false">
      <c r="B40" s="163" t="s">
        <v>478</v>
      </c>
      <c r="C40" s="163"/>
      <c r="D40" s="164" t="n">
        <v>27.8</v>
      </c>
      <c r="E40" s="162"/>
    </row>
    <row r="41" customFormat="false" ht="15.75" hidden="false" customHeight="true" outlineLevel="0" collapsed="false">
      <c r="B41" s="165" t="s">
        <v>479</v>
      </c>
      <c r="C41" s="165"/>
      <c r="D41" s="164" t="n">
        <v>18.25</v>
      </c>
      <c r="E41" s="162"/>
    </row>
    <row r="42" customFormat="false" ht="15.75" hidden="false" customHeight="true" outlineLevel="0" collapsed="false">
      <c r="B42" s="163" t="s">
        <v>480</v>
      </c>
      <c r="C42" s="163"/>
      <c r="D42" s="164" t="n">
        <v>35.5</v>
      </c>
      <c r="E42" s="162"/>
    </row>
    <row r="43" customFormat="false" ht="15.75" hidden="false" customHeight="true" outlineLevel="0" collapsed="false">
      <c r="B43" s="163" t="s">
        <v>481</v>
      </c>
      <c r="C43" s="163"/>
      <c r="D43" s="164" t="n">
        <v>32.66</v>
      </c>
      <c r="E43" s="162"/>
    </row>
    <row r="44" customFormat="false" ht="15.75" hidden="false" customHeight="true" outlineLevel="0" collapsed="false">
      <c r="B44" s="163" t="s">
        <v>482</v>
      </c>
      <c r="C44" s="163"/>
      <c r="D44" s="164" t="n">
        <v>21.54</v>
      </c>
      <c r="E44" s="162"/>
    </row>
    <row r="45" customFormat="false" ht="15.75" hidden="false" customHeight="true" outlineLevel="0" collapsed="false">
      <c r="B45" s="163" t="s">
        <v>482</v>
      </c>
      <c r="C45" s="163"/>
      <c r="D45" s="164" t="n">
        <v>21.54</v>
      </c>
      <c r="E45" s="162"/>
    </row>
    <row r="46" customFormat="false" ht="15.75" hidden="false" customHeight="true" outlineLevel="0" collapsed="false">
      <c r="B46" s="163" t="s">
        <v>483</v>
      </c>
      <c r="C46" s="163"/>
      <c r="D46" s="164" t="n">
        <v>28.73</v>
      </c>
      <c r="E46" s="162"/>
    </row>
    <row r="47" customFormat="false" ht="15.75" hidden="false" customHeight="true" outlineLevel="0" collapsed="false">
      <c r="B47" s="163" t="s">
        <v>484</v>
      </c>
      <c r="C47" s="163"/>
      <c r="D47" s="164" t="n">
        <v>4.8</v>
      </c>
      <c r="E47" s="162"/>
    </row>
    <row r="48" customFormat="false" ht="15.75" hidden="false" customHeight="true" outlineLevel="0" collapsed="false">
      <c r="B48" s="163" t="s">
        <v>485</v>
      </c>
      <c r="C48" s="163"/>
      <c r="D48" s="164" t="n">
        <v>7.2</v>
      </c>
      <c r="E48" s="162"/>
    </row>
    <row r="49" customFormat="false" ht="15.75" hidden="false" customHeight="true" outlineLevel="0" collapsed="false">
      <c r="B49" s="163" t="s">
        <v>486</v>
      </c>
      <c r="C49" s="163"/>
      <c r="D49" s="164" t="n">
        <v>0.82</v>
      </c>
      <c r="E49" s="162"/>
    </row>
    <row r="50" customFormat="false" ht="15.75" hidden="false" customHeight="true" outlineLevel="0" collapsed="false">
      <c r="B50" s="163" t="s">
        <v>487</v>
      </c>
      <c r="C50" s="163"/>
      <c r="D50" s="164" t="n">
        <v>11.12</v>
      </c>
      <c r="E50" s="162"/>
    </row>
    <row r="51" customFormat="false" ht="15.75" hidden="false" customHeight="true" outlineLevel="0" collapsed="false">
      <c r="B51" s="163" t="s">
        <v>488</v>
      </c>
      <c r="C51" s="163"/>
      <c r="D51" s="164" t="n">
        <v>7.3</v>
      </c>
      <c r="E51" s="162"/>
    </row>
    <row r="52" customFormat="false" ht="15.75" hidden="false" customHeight="true" outlineLevel="0" collapsed="false">
      <c r="B52" s="160" t="s">
        <v>56</v>
      </c>
      <c r="C52" s="167" t="str">
        <f aca="false">VLOOKUP($B52,'MEDIÇÃO 2'!$A$20:$C$233,2,0)</f>
        <v>Retirada de revestimento antigo em reboco</v>
      </c>
      <c r="D52" s="168" t="str">
        <f aca="false">VLOOKUP($B52,'MEDIÇÃO 2'!$A$20:$C$233,3,0)</f>
        <v>m2</v>
      </c>
      <c r="E52" s="169" t="n">
        <f aca="false">SUM(D53:D55)</f>
        <v>22.24</v>
      </c>
    </row>
    <row r="53" customFormat="false" ht="15.75" hidden="false" customHeight="true" outlineLevel="0" collapsed="false">
      <c r="B53" s="166" t="s">
        <v>466</v>
      </c>
      <c r="C53" s="166"/>
      <c r="D53" s="164"/>
      <c r="E53" s="169"/>
    </row>
    <row r="54" customFormat="false" ht="15.75" hidden="false" customHeight="true" outlineLevel="0" collapsed="false">
      <c r="B54" s="163" t="s">
        <v>489</v>
      </c>
      <c r="C54" s="163"/>
      <c r="D54" s="164" t="n">
        <v>18.8</v>
      </c>
      <c r="E54" s="169"/>
    </row>
    <row r="55" customFormat="false" ht="15.75" hidden="false" customHeight="true" outlineLevel="0" collapsed="false">
      <c r="B55" s="163" t="s">
        <v>490</v>
      </c>
      <c r="C55" s="163"/>
      <c r="D55" s="164" t="n">
        <v>3.44</v>
      </c>
      <c r="E55" s="169"/>
    </row>
    <row r="56" customFormat="false" ht="15.75" hidden="false" customHeight="true" outlineLevel="0" collapsed="false">
      <c r="B56" s="160" t="s">
        <v>79</v>
      </c>
      <c r="C56" s="167" t="str">
        <f aca="false">VLOOKUP($B56,'MEDIÇÃO 2'!$A$20:$C$233,2,0)</f>
        <v>Lixamento manual em superfícies metálicas em obra</v>
      </c>
      <c r="D56" s="168" t="str">
        <f aca="false">VLOOKUP($B56,'MEDIÇÃO 2'!$A$20:$C$233,3,0)</f>
        <v>m2</v>
      </c>
      <c r="E56" s="169" t="n">
        <f aca="false">SUM(D58:D60)</f>
        <v>526.12</v>
      </c>
    </row>
    <row r="57" customFormat="false" ht="15.75" hidden="false" customHeight="true" outlineLevel="0" collapsed="false">
      <c r="B57" s="166" t="s">
        <v>466</v>
      </c>
      <c r="C57" s="166"/>
      <c r="D57" s="151"/>
      <c r="E57" s="169"/>
    </row>
    <row r="58" customFormat="false" ht="15.75" hidden="false" customHeight="true" outlineLevel="0" collapsed="false">
      <c r="B58" s="170" t="s">
        <v>491</v>
      </c>
      <c r="C58" s="170"/>
      <c r="D58" s="171" t="n">
        <v>519.83</v>
      </c>
      <c r="E58" s="169"/>
    </row>
    <row r="59" customFormat="false" ht="15.75" hidden="false" customHeight="true" outlineLevel="0" collapsed="false">
      <c r="B59" s="163" t="s">
        <v>492</v>
      </c>
      <c r="C59" s="163"/>
      <c r="D59" s="164" t="n">
        <v>3.35</v>
      </c>
      <c r="E59" s="169"/>
    </row>
    <row r="60" customFormat="false" ht="15.75" hidden="false" customHeight="true" outlineLevel="0" collapsed="false">
      <c r="B60" s="163" t="s">
        <v>493</v>
      </c>
      <c r="C60" s="163"/>
      <c r="D60" s="164" t="n">
        <v>2.94</v>
      </c>
      <c r="E60" s="169"/>
    </row>
    <row r="61" customFormat="false" ht="15.75" hidden="false" customHeight="true" outlineLevel="0" collapsed="false">
      <c r="B61" s="163"/>
      <c r="C61" s="163"/>
      <c r="D61" s="163"/>
      <c r="E61" s="163"/>
    </row>
    <row r="62" customFormat="false" ht="15.75" hidden="false" customHeight="true" outlineLevel="0" collapsed="false">
      <c r="B62" s="142" t="n">
        <v>5</v>
      </c>
      <c r="C62" s="143" t="str">
        <f aca="false">VLOOKUP(B62,'MEDIÇÃO 2'!$A$20:$C$234,2,0)</f>
        <v>PAREDES E PAINÉIS</v>
      </c>
      <c r="D62" s="144"/>
      <c r="E62" s="145"/>
    </row>
    <row r="63" customFormat="false" ht="15.75" hidden="false" customHeight="true" outlineLevel="0" collapsed="false">
      <c r="B63" s="160" t="s">
        <v>134</v>
      </c>
      <c r="C63" s="172" t="str">
        <f aca="false">VLOOKUP($B63,'MEDIÇÃO 2'!$A$20:$C$233,2,0)</f>
        <v>Alvenaria de blocos de concreto 14x19x39cm, c/ resist. mínimo a compres. 2.5 MPa, assent. c/ arg. de cimento, cal hidratada CH1 e areia no traço 1:0.5:8 esp. das juntas 10mm e esp. das paredes, s/ rev. 14cm</v>
      </c>
      <c r="D63" s="168" t="str">
        <f aca="false">VLOOKUP($B63,'MEDIÇÃO 2'!$A$20:$C$233,3,0)</f>
        <v>m2</v>
      </c>
      <c r="E63" s="164" t="n">
        <v>0.16</v>
      </c>
    </row>
    <row r="64" customFormat="false" ht="15.75" hidden="false" customHeight="true" outlineLevel="0" collapsed="false">
      <c r="B64" s="160"/>
      <c r="C64" s="172"/>
      <c r="D64" s="168"/>
      <c r="E64" s="168"/>
    </row>
    <row r="65" customFormat="false" ht="15.75" hidden="false" customHeight="true" outlineLevel="0" collapsed="false">
      <c r="B65" s="160"/>
      <c r="C65" s="172"/>
      <c r="D65" s="168"/>
      <c r="E65" s="164"/>
    </row>
    <row r="66" customFormat="false" ht="15.75" hidden="false" customHeight="true" outlineLevel="0" collapsed="false">
      <c r="B66" s="166" t="s">
        <v>466</v>
      </c>
      <c r="C66" s="166"/>
      <c r="D66" s="164"/>
      <c r="E66" s="164"/>
    </row>
    <row r="67" customFormat="false" ht="15.75" hidden="false" customHeight="true" outlineLevel="0" collapsed="false">
      <c r="B67" s="163" t="s">
        <v>494</v>
      </c>
      <c r="C67" s="163"/>
      <c r="D67" s="164" t="n">
        <v>0.16</v>
      </c>
      <c r="E67" s="164"/>
    </row>
    <row r="68" customFormat="false" ht="26.85" hidden="false" customHeight="false" outlineLevel="0" collapsed="false">
      <c r="B68" s="146" t="s">
        <v>140</v>
      </c>
      <c r="C68" s="147" t="str">
        <f aca="false">VLOOKUP($B68,'MEDIÇÃO 2'!$A$20:$C$233,2,0)</f>
        <v>Chapisco de argamassa de cimento e areia média ou grossa lavada, no traço 1:3, espessura 5 mm</v>
      </c>
      <c r="D68" s="148" t="str">
        <f aca="false">VLOOKUP($B68,'MEDIÇÃO 2'!$A$20:$C$233,3,0)</f>
        <v>m2</v>
      </c>
      <c r="E68" s="169" t="n">
        <f aca="false">SUM(D69:D75)</f>
        <v>6.76</v>
      </c>
    </row>
    <row r="69" customFormat="false" ht="15.75" hidden="false" customHeight="true" outlineLevel="0" collapsed="false">
      <c r="B69" s="157" t="s">
        <v>466</v>
      </c>
      <c r="C69" s="157"/>
      <c r="D69" s="151"/>
      <c r="E69" s="169"/>
    </row>
    <row r="70" customFormat="false" ht="15.75" hidden="false" customHeight="true" outlineLevel="0" collapsed="false">
      <c r="B70" s="163" t="s">
        <v>495</v>
      </c>
      <c r="C70" s="163"/>
      <c r="D70" s="164" t="n">
        <v>0.32</v>
      </c>
      <c r="E70" s="169" t="n">
        <v>0.32</v>
      </c>
    </row>
    <row r="71" customFormat="false" ht="15.75" hidden="false" customHeight="true" outlineLevel="0" collapsed="false">
      <c r="B71" s="163" t="s">
        <v>496</v>
      </c>
      <c r="C71" s="163"/>
      <c r="D71" s="164" t="n">
        <v>0.14</v>
      </c>
      <c r="E71" s="169"/>
    </row>
    <row r="72" customFormat="false" ht="15.75" hidden="false" customHeight="true" outlineLevel="0" collapsed="false">
      <c r="B72" s="160" t="s">
        <v>464</v>
      </c>
      <c r="C72" s="160"/>
      <c r="D72" s="160"/>
      <c r="E72" s="169" t="n">
        <f aca="false">SUM(D72:D75)</f>
        <v>6.3</v>
      </c>
    </row>
    <row r="73" customFormat="false" ht="15.75" hidden="false" customHeight="true" outlineLevel="0" collapsed="false">
      <c r="B73" s="163" t="s">
        <v>497</v>
      </c>
      <c r="C73" s="163"/>
      <c r="D73" s="173" t="n">
        <v>2.73</v>
      </c>
      <c r="E73" s="169"/>
    </row>
    <row r="74" customFormat="false" ht="15.75" hidden="false" customHeight="true" outlineLevel="0" collapsed="false">
      <c r="B74" s="163" t="s">
        <v>498</v>
      </c>
      <c r="C74" s="163"/>
      <c r="D74" s="173" t="n">
        <v>2.07</v>
      </c>
      <c r="E74" s="169"/>
    </row>
    <row r="75" customFormat="false" ht="15.75" hidden="false" customHeight="true" outlineLevel="0" collapsed="false">
      <c r="B75" s="163" t="s">
        <v>499</v>
      </c>
      <c r="C75" s="163"/>
      <c r="D75" s="173" t="n">
        <v>1.5</v>
      </c>
      <c r="E75" s="169"/>
    </row>
    <row r="76" customFormat="false" ht="26.85" hidden="false" customHeight="false" outlineLevel="0" collapsed="false">
      <c r="B76" s="160" t="s">
        <v>144</v>
      </c>
      <c r="C76" s="167" t="str">
        <f aca="false">VLOOKUP($B76,'MEDIÇÃO 2'!$A$20:$C$233,2,0)</f>
        <v>Reboco tipo paulista de argamassa de cimento, cal hidratada CH1 e areia média ou grossa lavada no traço 1:0.5:6, espessura 25 mm</v>
      </c>
      <c r="D76" s="168" t="str">
        <f aca="false">VLOOKUP($B76,'MEDIÇÃO 2'!$A$20:$C$233,3,0)</f>
        <v>m2</v>
      </c>
      <c r="E76" s="169" t="n">
        <f aca="false">SUM(D77:D85)</f>
        <v>10.2</v>
      </c>
    </row>
    <row r="77" customFormat="false" ht="15.75" hidden="false" customHeight="true" outlineLevel="0" collapsed="false">
      <c r="B77" s="166" t="s">
        <v>466</v>
      </c>
      <c r="C77" s="166"/>
      <c r="D77" s="151"/>
      <c r="E77" s="169"/>
    </row>
    <row r="78" customFormat="false" ht="15.75" hidden="false" customHeight="true" outlineLevel="0" collapsed="false">
      <c r="B78" s="163" t="s">
        <v>500</v>
      </c>
      <c r="C78" s="163"/>
      <c r="D78" s="164" t="n">
        <v>3.44</v>
      </c>
      <c r="E78" s="169"/>
    </row>
    <row r="79" customFormat="false" ht="15.75" hidden="false" customHeight="true" outlineLevel="0" collapsed="false">
      <c r="B79" s="163" t="s">
        <v>501</v>
      </c>
      <c r="C79" s="163"/>
      <c r="D79" s="164" t="n">
        <v>0.32</v>
      </c>
      <c r="E79" s="169"/>
    </row>
    <row r="80" customFormat="false" ht="15.75" hidden="false" customHeight="true" outlineLevel="0" collapsed="false">
      <c r="B80" s="163" t="s">
        <v>502</v>
      </c>
      <c r="C80" s="163"/>
      <c r="D80" s="174" t="n">
        <v>0.14</v>
      </c>
      <c r="E80" s="169"/>
    </row>
    <row r="81" customFormat="false" ht="15.75" hidden="false" customHeight="true" outlineLevel="0" collapsed="false">
      <c r="B81" s="166" t="s">
        <v>464</v>
      </c>
      <c r="C81" s="166"/>
      <c r="D81" s="151"/>
      <c r="E81" s="169"/>
    </row>
    <row r="82" customFormat="false" ht="15.75" hidden="false" customHeight="true" outlineLevel="0" collapsed="false">
      <c r="B82" s="163" t="s">
        <v>503</v>
      </c>
      <c r="C82" s="163"/>
      <c r="D82" s="164" t="n">
        <v>2.73</v>
      </c>
      <c r="E82" s="169"/>
    </row>
    <row r="83" customFormat="false" ht="15.75" hidden="false" customHeight="true" outlineLevel="0" collapsed="false">
      <c r="B83" s="163" t="s">
        <v>504</v>
      </c>
      <c r="C83" s="163"/>
      <c r="D83" s="164" t="n">
        <v>2.07</v>
      </c>
      <c r="E83" s="169"/>
    </row>
    <row r="84" customFormat="false" ht="15.75" hidden="false" customHeight="true" outlineLevel="0" collapsed="false">
      <c r="B84" s="163" t="s">
        <v>505</v>
      </c>
      <c r="C84" s="163"/>
      <c r="D84" s="164" t="n">
        <v>0.6</v>
      </c>
      <c r="E84" s="169"/>
    </row>
    <row r="85" customFormat="false" ht="15.75" hidden="false" customHeight="true" outlineLevel="0" collapsed="false">
      <c r="B85" s="163" t="s">
        <v>506</v>
      </c>
      <c r="C85" s="163"/>
      <c r="D85" s="164" t="n">
        <v>0.9</v>
      </c>
      <c r="E85" s="169"/>
    </row>
    <row r="86" customFormat="false" ht="15.75" hidden="false" customHeight="true" outlineLevel="0" collapsed="false">
      <c r="B86" s="175" t="n">
        <v>7</v>
      </c>
      <c r="C86" s="176" t="str">
        <f aca="false">VLOOKUP(B86,'MEDIÇÃO 2'!$A$20:$C$234,2,0)</f>
        <v>TETOS E FORROS</v>
      </c>
      <c r="D86" s="177"/>
      <c r="E86" s="178"/>
    </row>
    <row r="87" customFormat="false" ht="15.75" hidden="false" customHeight="true" outlineLevel="0" collapsed="false">
      <c r="B87" s="146" t="s">
        <v>168</v>
      </c>
      <c r="C87" s="147" t="str">
        <f aca="false">VLOOKUP($B87,'MEDIÇÃO 2'!$A$20:$C$233,2,0)</f>
        <v>Piso cimentado liso com 1.5 cm de espessura, de argamassa de cimento e areia no traço 1:3 e juntas plásticas em quadros de 1 m</v>
      </c>
      <c r="D87" s="148" t="str">
        <f aca="false">VLOOKUP($B87,'MEDIÇÃO 2'!$A$20:$C$233,3,0)</f>
        <v>m2</v>
      </c>
      <c r="E87" s="149" t="n">
        <f aca="false">SUM(D88:D92)</f>
        <v>8.53</v>
      </c>
    </row>
    <row r="88" customFormat="false" ht="15.75" hidden="false" customHeight="true" outlineLevel="0" collapsed="false">
      <c r="B88" s="146"/>
      <c r="C88" s="146"/>
      <c r="D88" s="148"/>
      <c r="E88" s="149"/>
    </row>
    <row r="89" customFormat="false" ht="15.75" hidden="false" customHeight="true" outlineLevel="0" collapsed="false">
      <c r="B89" s="157" t="s">
        <v>464</v>
      </c>
      <c r="C89" s="157"/>
      <c r="D89" s="152"/>
      <c r="E89" s="149"/>
    </row>
    <row r="90" customFormat="false" ht="15.75" hidden="false" customHeight="true" outlineLevel="0" collapsed="false">
      <c r="B90" s="165" t="s">
        <v>507</v>
      </c>
      <c r="C90" s="165"/>
      <c r="D90" s="174" t="n">
        <v>1.44</v>
      </c>
      <c r="E90" s="149"/>
    </row>
    <row r="91" customFormat="false" ht="15.75" hidden="false" customHeight="true" outlineLevel="0" collapsed="false">
      <c r="B91" s="165" t="s">
        <v>508</v>
      </c>
      <c r="C91" s="165"/>
      <c r="D91" s="164" t="n">
        <v>6.36</v>
      </c>
      <c r="E91" s="149"/>
    </row>
    <row r="92" customFormat="false" ht="15.75" hidden="false" customHeight="true" outlineLevel="0" collapsed="false">
      <c r="B92" s="165" t="s">
        <v>509</v>
      </c>
      <c r="C92" s="165"/>
      <c r="D92" s="164" t="n">
        <v>0.73</v>
      </c>
      <c r="E92" s="149"/>
    </row>
    <row r="93" customFormat="false" ht="15.75" hidden="false" customHeight="true" outlineLevel="0" collapsed="false">
      <c r="B93" s="174"/>
      <c r="C93" s="174"/>
      <c r="D93" s="174"/>
      <c r="E93" s="174"/>
    </row>
    <row r="94" customFormat="false" ht="15.75" hidden="false" customHeight="true" outlineLevel="0" collapsed="false">
      <c r="B94" s="175" t="n">
        <v>14</v>
      </c>
      <c r="C94" s="176" t="str">
        <f aca="false">VLOOKUP(B94,'MEDIÇÃO 2'!$A$20:$C$234,2,0)</f>
        <v>QUADRA DE ESPORTES</v>
      </c>
      <c r="D94" s="177"/>
      <c r="E94" s="178"/>
    </row>
    <row r="95" customFormat="false" ht="13.8" hidden="false" customHeight="false" outlineLevel="0" collapsed="false">
      <c r="B95" s="146" t="s">
        <v>288</v>
      </c>
      <c r="C95" s="179" t="str">
        <f aca="false">VLOOKUP($B95,'MEDIÇÃO 2'!$A$20:$C$233,2,0)</f>
        <v>Aplicação de tinta epóxi de alta espessura semibrilhante sobre piso de concreto a três demãos, inclusive selador epóxi a uma demão - Ref. Intergard 2005 e 2001 - Internacional ou equivalente</v>
      </c>
      <c r="D95" s="168" t="str">
        <f aca="false">VLOOKUP($B95,'MEDIÇÃO 2'!$A$20:$C$233,3,0)</f>
        <v>m2</v>
      </c>
      <c r="E95" s="169" t="n">
        <f aca="false">SUM(D98:D99)</f>
        <v>136.04</v>
      </c>
    </row>
    <row r="96" customFormat="false" ht="15.75" hidden="false" customHeight="true" outlineLevel="0" collapsed="false">
      <c r="B96" s="146"/>
      <c r="C96" s="146"/>
      <c r="D96" s="168"/>
      <c r="E96" s="169"/>
    </row>
    <row r="97" customFormat="false" ht="15.75" hidden="false" customHeight="true" outlineLevel="0" collapsed="false">
      <c r="B97" s="146"/>
      <c r="C97" s="146"/>
      <c r="D97" s="168"/>
      <c r="E97" s="169"/>
    </row>
    <row r="98" customFormat="false" ht="15.75" hidden="false" customHeight="true" outlineLevel="0" collapsed="false">
      <c r="B98" s="180" t="s">
        <v>510</v>
      </c>
      <c r="C98" s="180"/>
      <c r="D98" s="174" t="n">
        <v>79.8</v>
      </c>
      <c r="E98" s="169"/>
    </row>
    <row r="99" customFormat="false" ht="15.75" hidden="false" customHeight="true" outlineLevel="0" collapsed="false">
      <c r="B99" s="180" t="s">
        <v>511</v>
      </c>
      <c r="C99" s="180"/>
      <c r="D99" s="174" t="n">
        <v>56.24</v>
      </c>
      <c r="E99" s="169"/>
    </row>
    <row r="100" customFormat="false" ht="15.75" hidden="false" customHeight="true" outlineLevel="0" collapsed="false">
      <c r="B100" s="146" t="s">
        <v>326</v>
      </c>
      <c r="C100" s="179" t="str">
        <f aca="false">VLOOKUP($B100,'MEDIÇÃO 2'!$A$20:$C$233,2,0)</f>
        <v>Regularização de base p/ revestimento cerâmico, com argamassa de cimento e areia no traço 1:5, espessura 3cm</v>
      </c>
      <c r="D100" s="168" t="str">
        <f aca="false">VLOOKUP($B100,'MEDIÇÃO 2'!$A$20:$C$233,3,0)</f>
        <v>m2</v>
      </c>
      <c r="E100" s="169" t="n">
        <f aca="false">SUM(D103:D104)</f>
        <v>0.73</v>
      </c>
    </row>
    <row r="101" customFormat="false" ht="15.75" hidden="false" customHeight="true" outlineLevel="0" collapsed="false">
      <c r="B101" s="146"/>
      <c r="C101" s="146"/>
      <c r="D101" s="168"/>
      <c r="E101" s="169"/>
    </row>
    <row r="102" customFormat="false" ht="15.75" hidden="false" customHeight="true" outlineLevel="0" collapsed="false">
      <c r="B102" s="157" t="s">
        <v>464</v>
      </c>
      <c r="C102" s="157"/>
      <c r="D102" s="152"/>
      <c r="E102" s="169"/>
    </row>
    <row r="103" customFormat="false" ht="15.75" hidden="false" customHeight="true" outlineLevel="0" collapsed="false">
      <c r="B103" s="180" t="s">
        <v>512</v>
      </c>
      <c r="C103" s="180"/>
      <c r="D103" s="174" t="n">
        <v>0.73</v>
      </c>
      <c r="E103" s="169"/>
    </row>
    <row r="104" customFormat="false" ht="15.75" hidden="false" customHeight="true" outlineLevel="0" collapsed="false">
      <c r="B104" s="180"/>
      <c r="C104" s="180"/>
      <c r="D104" s="174"/>
      <c r="E104" s="169"/>
    </row>
    <row r="105" customFormat="false" ht="15.75" hidden="false" customHeight="true" outlineLevel="0" collapsed="false">
      <c r="B105" s="146" t="s">
        <v>336</v>
      </c>
      <c r="C105" s="179" t="str">
        <f aca="false">VLOOKUP($B105,'MEDIÇÃO 2'!$A$20:$C$233,2,0)</f>
        <v>Cordão de solda elétrica - eletrodo 7018/6018 - 4mm</v>
      </c>
      <c r="D105" s="168" t="str">
        <f aca="false">VLOOKUP($B105,'MEDIÇÃO 2'!$A$20:$C$233,3,0)</f>
        <v>cm</v>
      </c>
      <c r="E105" s="169" t="n">
        <f aca="false">SUM(D107:D107)</f>
        <v>167.49</v>
      </c>
    </row>
    <row r="106" customFormat="false" ht="15.75" hidden="false" customHeight="true" outlineLevel="0" collapsed="false">
      <c r="B106" s="157" t="s">
        <v>464</v>
      </c>
      <c r="C106" s="157"/>
      <c r="D106" s="152"/>
      <c r="E106" s="169"/>
    </row>
    <row r="107" customFormat="false" ht="15.75" hidden="false" customHeight="true" outlineLevel="0" collapsed="false">
      <c r="B107" s="180" t="s">
        <v>513</v>
      </c>
      <c r="C107" s="180"/>
      <c r="D107" s="174" t="n">
        <v>167.49</v>
      </c>
      <c r="E107" s="169"/>
    </row>
    <row r="108" customFormat="false" ht="15.75" hidden="false" customHeight="true" outlineLevel="0" collapsed="false">
      <c r="B108" s="180"/>
      <c r="C108" s="180"/>
      <c r="D108" s="152"/>
      <c r="E108" s="169"/>
    </row>
    <row r="109" customFormat="false" ht="15.75" hidden="false" customHeight="true" outlineLevel="0" collapsed="false">
      <c r="B109" s="175" t="n">
        <v>16</v>
      </c>
      <c r="C109" s="176" t="str">
        <f aca="false">VLOOKUP(B109,'MEDIÇÃO 2'!$A$20:$C$234,2,0)</f>
        <v>PINTURA</v>
      </c>
      <c r="D109" s="177"/>
      <c r="E109" s="178"/>
    </row>
    <row r="110" customFormat="false" ht="26.85" hidden="false" customHeight="false" outlineLevel="0" collapsed="false">
      <c r="B110" s="146" t="s">
        <v>394</v>
      </c>
      <c r="C110" s="147" t="str">
        <f aca="false">VLOOKUP($B110,'MEDIÇÃO 2'!$A$20:$C$233,2,0)</f>
        <v>Pintura sobre metal, aplicação manual, com duas demãos de tinta esmalte sintético, referência Suvinil, Coral ou Metalatex, inclusive uma demão de fundo anticorrosivo</v>
      </c>
      <c r="D110" s="148" t="str">
        <f aca="false">VLOOKUP($B110,'MEDIÇÃO 2'!$A$20:$C$233,3,0)</f>
        <v>m2</v>
      </c>
      <c r="E110" s="149" t="n">
        <f aca="false">SUM(D111:D117)</f>
        <v>1148.95</v>
      </c>
    </row>
    <row r="111" s="1" customFormat="true" ht="15.75" hidden="false" customHeight="true" outlineLevel="0" collapsed="false">
      <c r="B111" s="157" t="s">
        <v>464</v>
      </c>
      <c r="C111" s="157"/>
      <c r="D111" s="151"/>
      <c r="E111" s="149"/>
      <c r="G111" s="0"/>
      <c r="H111" s="0"/>
      <c r="I111" s="0"/>
      <c r="J111" s="0"/>
    </row>
    <row r="112" s="1" customFormat="true" ht="26.85" hidden="false" customHeight="true" outlineLevel="0" collapsed="false">
      <c r="B112" s="181" t="s">
        <v>514</v>
      </c>
      <c r="C112" s="181"/>
      <c r="D112" s="171" t="n">
        <v>334.21</v>
      </c>
      <c r="E112" s="149"/>
      <c r="G112" s="0"/>
      <c r="H112" s="0"/>
      <c r="I112" s="0"/>
      <c r="J112" s="0"/>
    </row>
    <row r="113" s="1" customFormat="true" ht="26.85" hidden="false" customHeight="true" outlineLevel="0" collapsed="false">
      <c r="B113" s="150" t="s">
        <v>515</v>
      </c>
      <c r="C113" s="150"/>
      <c r="D113" s="182" t="n">
        <v>2.24</v>
      </c>
      <c r="E113" s="149"/>
      <c r="G113" s="0"/>
      <c r="H113" s="0"/>
      <c r="I113" s="0"/>
      <c r="J113" s="0"/>
    </row>
    <row r="114" s="1" customFormat="true" ht="26.85" hidden="false" customHeight="true" outlineLevel="0" collapsed="false">
      <c r="B114" s="150" t="s">
        <v>516</v>
      </c>
      <c r="C114" s="150"/>
      <c r="D114" s="174" t="n">
        <v>2.45</v>
      </c>
      <c r="E114" s="149"/>
      <c r="G114" s="0"/>
      <c r="H114" s="0"/>
      <c r="I114" s="0"/>
      <c r="J114" s="0"/>
    </row>
    <row r="115" s="1" customFormat="true" ht="39.55" hidden="false" customHeight="true" outlineLevel="0" collapsed="false">
      <c r="B115" s="150" t="s">
        <v>517</v>
      </c>
      <c r="C115" s="150"/>
      <c r="D115" s="182" t="n">
        <v>36.44</v>
      </c>
      <c r="E115" s="149"/>
      <c r="G115" s="0"/>
      <c r="H115" s="0"/>
      <c r="I115" s="0"/>
      <c r="J115" s="0"/>
    </row>
    <row r="116" s="1" customFormat="true" ht="15.75" hidden="false" customHeight="true" outlineLevel="0" collapsed="false">
      <c r="B116" s="157" t="s">
        <v>466</v>
      </c>
      <c r="C116" s="157"/>
      <c r="D116" s="165"/>
      <c r="E116" s="149"/>
      <c r="G116" s="0"/>
      <c r="H116" s="0"/>
      <c r="I116" s="0"/>
      <c r="J116" s="0"/>
    </row>
    <row r="117" s="1" customFormat="true" ht="39.55" hidden="false" customHeight="true" outlineLevel="0" collapsed="false">
      <c r="B117" s="150" t="s">
        <v>518</v>
      </c>
      <c r="C117" s="150"/>
      <c r="D117" s="174" t="n">
        <v>773.61</v>
      </c>
      <c r="E117" s="149"/>
      <c r="G117" s="0"/>
      <c r="H117" s="0"/>
      <c r="I117" s="0"/>
      <c r="J117" s="0"/>
    </row>
    <row r="118" s="1" customFormat="true" ht="26.85" hidden="false" customHeight="false" outlineLevel="0" collapsed="false">
      <c r="B118" s="146" t="s">
        <v>396</v>
      </c>
      <c r="C118" s="147" t="str">
        <f aca="false">VLOOKUP($B118,'MEDIÇÃO 2'!$A$20:$C$233,2,0)</f>
        <v>Locação de andaime metálico para trabalho em fachada de edifíco (aluguel de 1 m² por 1 mês) inclusive frete, montagem e desmontagem</v>
      </c>
      <c r="D118" s="148" t="str">
        <f aca="false">VLOOKUP($B118,'MEDIÇÃO 2'!$A$20:$C$233,3,0)</f>
        <v>m2</v>
      </c>
      <c r="E118" s="153" t="n">
        <f aca="false">SUM(D119:D124)</f>
        <v>27.37</v>
      </c>
      <c r="G118" s="0"/>
      <c r="H118" s="0"/>
      <c r="I118" s="0"/>
      <c r="J118" s="0"/>
    </row>
    <row r="119" s="1" customFormat="true" ht="15.75" hidden="false" customHeight="true" outlineLevel="0" collapsed="false">
      <c r="B119" s="157" t="s">
        <v>464</v>
      </c>
      <c r="C119" s="157"/>
      <c r="D119" s="151"/>
      <c r="E119" s="153"/>
      <c r="G119" s="0"/>
      <c r="H119" s="0"/>
      <c r="I119" s="0"/>
      <c r="J119" s="0"/>
    </row>
    <row r="120" s="1" customFormat="true" ht="13.8" hidden="false" customHeight="false" outlineLevel="0" collapsed="false">
      <c r="B120" s="180" t="s">
        <v>519</v>
      </c>
      <c r="C120" s="180"/>
      <c r="D120" s="152" t="n">
        <v>27.37</v>
      </c>
      <c r="E120" s="153"/>
      <c r="G120" s="0"/>
      <c r="H120" s="0"/>
      <c r="I120" s="0"/>
      <c r="J120" s="0"/>
    </row>
    <row r="121" s="1" customFormat="true" ht="14.15" hidden="false" customHeight="true" outlineLevel="0" collapsed="false">
      <c r="B121" s="146" t="s">
        <v>404</v>
      </c>
      <c r="C121" s="147" t="str">
        <f aca="false">VLOOKUP($B121,'MEDIÇÃO 2'!$A$20:$C$233,2,0)</f>
        <v>Pintura sobre paredes e forros, aplicação manual, com duas demãos de tinta látex acrílico premium, acabamento fosco, referência Suvinil, Coral e Metalatex, inclusive uma demão de liquido selador acrílico, referência Suvinil, Coral ou Metalatex</v>
      </c>
      <c r="D121" s="148" t="str">
        <f aca="false">VLOOKUP($B121,'MEDIÇÃO 2'!$A$20:$C$233,3,0)</f>
        <v>m2</v>
      </c>
      <c r="E121" s="153" t="n">
        <f aca="false">SUM(D121:D146)</f>
        <v>431.56</v>
      </c>
      <c r="G121" s="0"/>
      <c r="H121" s="0"/>
      <c r="I121" s="0"/>
      <c r="J121" s="0"/>
    </row>
    <row r="122" s="1" customFormat="true" ht="14.15" hidden="false" customHeight="true" outlineLevel="0" collapsed="false">
      <c r="B122" s="146"/>
      <c r="C122" s="147"/>
      <c r="D122" s="148"/>
      <c r="E122" s="153"/>
      <c r="G122" s="0"/>
      <c r="H122" s="0"/>
      <c r="I122" s="0"/>
      <c r="J122" s="0"/>
    </row>
    <row r="123" s="1" customFormat="true" ht="14.15" hidden="false" customHeight="true" outlineLevel="0" collapsed="false">
      <c r="B123" s="146"/>
      <c r="C123" s="147"/>
      <c r="D123" s="148"/>
      <c r="E123" s="153"/>
      <c r="G123" s="0"/>
      <c r="H123" s="0"/>
      <c r="I123" s="0"/>
      <c r="J123" s="0"/>
    </row>
    <row r="124" s="1" customFormat="true" ht="14.15" hidden="false" customHeight="true" outlineLevel="0" collapsed="false">
      <c r="B124" s="157" t="s">
        <v>520</v>
      </c>
      <c r="C124" s="157"/>
      <c r="D124" s="174"/>
      <c r="E124" s="153"/>
      <c r="G124" s="0"/>
      <c r="H124" s="0"/>
      <c r="I124" s="0"/>
      <c r="J124" s="0"/>
    </row>
    <row r="125" s="1" customFormat="true" ht="14.15" hidden="false" customHeight="false" outlineLevel="0" collapsed="false">
      <c r="B125" s="180" t="s">
        <v>521</v>
      </c>
      <c r="C125" s="180"/>
      <c r="D125" s="174" t="n">
        <v>42</v>
      </c>
      <c r="E125" s="153"/>
      <c r="G125" s="0"/>
      <c r="H125" s="0"/>
      <c r="I125" s="0"/>
      <c r="J125" s="0"/>
    </row>
    <row r="126" s="1" customFormat="true" ht="14.15" hidden="false" customHeight="false" outlineLevel="0" collapsed="false">
      <c r="B126" s="180" t="s">
        <v>522</v>
      </c>
      <c r="C126" s="180"/>
      <c r="D126" s="174" t="n">
        <v>13.35</v>
      </c>
      <c r="E126" s="153"/>
      <c r="G126" s="0"/>
      <c r="H126" s="0"/>
      <c r="I126" s="0"/>
      <c r="J126" s="0"/>
    </row>
    <row r="127" s="1" customFormat="true" ht="14.15" hidden="false" customHeight="false" outlineLevel="0" collapsed="false">
      <c r="B127" s="180" t="s">
        <v>523</v>
      </c>
      <c r="C127" s="180"/>
      <c r="D127" s="174" t="n">
        <v>6.72</v>
      </c>
      <c r="E127" s="153"/>
      <c r="G127" s="0"/>
      <c r="H127" s="0"/>
      <c r="I127" s="0"/>
      <c r="J127" s="0"/>
    </row>
    <row r="128" s="1" customFormat="true" ht="14.15" hidden="false" customHeight="false" outlineLevel="0" collapsed="false">
      <c r="B128" s="180" t="s">
        <v>524</v>
      </c>
      <c r="C128" s="180"/>
      <c r="D128" s="174" t="n">
        <v>4.62</v>
      </c>
      <c r="E128" s="153"/>
      <c r="G128" s="0"/>
      <c r="H128" s="0"/>
      <c r="I128" s="0"/>
      <c r="J128" s="0"/>
    </row>
    <row r="129" s="1" customFormat="true" ht="14.15" hidden="false" customHeight="false" outlineLevel="0" collapsed="false">
      <c r="B129" s="180" t="s">
        <v>525</v>
      </c>
      <c r="C129" s="180"/>
      <c r="D129" s="174" t="n">
        <v>47.43</v>
      </c>
      <c r="E129" s="153"/>
      <c r="G129" s="0"/>
      <c r="H129" s="0"/>
      <c r="I129" s="0"/>
      <c r="J129" s="0"/>
    </row>
    <row r="130" s="1" customFormat="true" ht="14.15" hidden="false" customHeight="false" outlineLevel="0" collapsed="false">
      <c r="B130" s="180" t="s">
        <v>526</v>
      </c>
      <c r="C130" s="180"/>
      <c r="D130" s="174" t="n">
        <v>55.51</v>
      </c>
      <c r="E130" s="153"/>
      <c r="G130" s="0"/>
      <c r="H130" s="0"/>
      <c r="I130" s="0"/>
      <c r="J130" s="0"/>
    </row>
    <row r="131" s="1" customFormat="true" ht="14.15" hidden="false" customHeight="false" outlineLevel="0" collapsed="false">
      <c r="B131" s="180" t="s">
        <v>527</v>
      </c>
      <c r="C131" s="180"/>
      <c r="D131" s="174" t="n">
        <v>43.17</v>
      </c>
      <c r="E131" s="153"/>
      <c r="G131" s="0"/>
      <c r="H131" s="0"/>
      <c r="I131" s="0"/>
      <c r="J131" s="0"/>
    </row>
    <row r="132" s="1" customFormat="true" ht="14.15" hidden="false" customHeight="true" outlineLevel="0" collapsed="false">
      <c r="B132" s="157" t="s">
        <v>464</v>
      </c>
      <c r="C132" s="157"/>
      <c r="D132" s="174"/>
      <c r="E132" s="153"/>
      <c r="G132" s="0"/>
      <c r="H132" s="0"/>
      <c r="I132" s="0"/>
      <c r="J132" s="0"/>
    </row>
    <row r="133" s="1" customFormat="true" ht="14.15" hidden="false" customHeight="false" outlineLevel="0" collapsed="false">
      <c r="B133" s="180" t="s">
        <v>528</v>
      </c>
      <c r="C133" s="180"/>
      <c r="D133" s="174" t="n">
        <v>27.8</v>
      </c>
      <c r="E133" s="153"/>
      <c r="G133" s="0"/>
      <c r="H133" s="0"/>
      <c r="I133" s="0"/>
      <c r="J133" s="0"/>
    </row>
    <row r="134" s="1" customFormat="true" ht="14.15" hidden="false" customHeight="false" outlineLevel="0" collapsed="false">
      <c r="B134" s="180" t="s">
        <v>529</v>
      </c>
      <c r="C134" s="180"/>
      <c r="D134" s="174" t="n">
        <v>18.25</v>
      </c>
      <c r="E134" s="153"/>
      <c r="G134" s="0"/>
      <c r="H134" s="0"/>
      <c r="I134" s="0"/>
      <c r="J134" s="0"/>
    </row>
    <row r="135" s="1" customFormat="true" ht="14.15" hidden="false" customHeight="false" outlineLevel="0" collapsed="false">
      <c r="B135" s="180" t="s">
        <v>530</v>
      </c>
      <c r="C135" s="180"/>
      <c r="D135" s="174" t="n">
        <v>35.5</v>
      </c>
      <c r="E135" s="153"/>
      <c r="G135" s="0"/>
      <c r="H135" s="0"/>
      <c r="I135" s="0"/>
      <c r="J135" s="0"/>
    </row>
    <row r="136" s="1" customFormat="true" ht="14.15" hidden="false" customHeight="false" outlineLevel="0" collapsed="false">
      <c r="B136" s="180" t="s">
        <v>531</v>
      </c>
      <c r="C136" s="180"/>
      <c r="D136" s="174" t="n">
        <v>32.66</v>
      </c>
      <c r="E136" s="153"/>
      <c r="G136" s="0"/>
      <c r="H136" s="0"/>
      <c r="I136" s="0"/>
      <c r="J136" s="0"/>
    </row>
    <row r="137" s="1" customFormat="true" ht="14.15" hidden="false" customHeight="false" outlineLevel="0" collapsed="false">
      <c r="B137" s="180" t="s">
        <v>532</v>
      </c>
      <c r="C137" s="180"/>
      <c r="D137" s="174" t="n">
        <v>21.54</v>
      </c>
      <c r="E137" s="153"/>
      <c r="G137" s="0"/>
      <c r="H137" s="0"/>
      <c r="I137" s="0"/>
      <c r="J137" s="0"/>
    </row>
    <row r="138" s="1" customFormat="true" ht="14.15" hidden="false" customHeight="false" outlineLevel="0" collapsed="false">
      <c r="B138" s="180" t="s">
        <v>533</v>
      </c>
      <c r="C138" s="180"/>
      <c r="D138" s="174" t="n">
        <v>28.73</v>
      </c>
      <c r="E138" s="153"/>
      <c r="G138" s="0"/>
      <c r="H138" s="0"/>
      <c r="I138" s="0"/>
      <c r="J138" s="0"/>
    </row>
    <row r="139" s="1" customFormat="true" ht="14.15" hidden="false" customHeight="false" outlineLevel="0" collapsed="false">
      <c r="B139" s="180" t="s">
        <v>532</v>
      </c>
      <c r="C139" s="180"/>
      <c r="D139" s="174" t="n">
        <v>21.54</v>
      </c>
      <c r="E139" s="153"/>
      <c r="G139" s="0"/>
      <c r="H139" s="0"/>
      <c r="I139" s="0"/>
      <c r="J139" s="0"/>
    </row>
    <row r="140" s="1" customFormat="true" ht="14.15" hidden="false" customHeight="false" outlineLevel="0" collapsed="false">
      <c r="B140" s="180" t="s">
        <v>534</v>
      </c>
      <c r="C140" s="180"/>
      <c r="D140" s="174" t="n">
        <v>4.8</v>
      </c>
      <c r="E140" s="153"/>
      <c r="G140" s="0"/>
      <c r="H140" s="0"/>
      <c r="I140" s="0"/>
      <c r="J140" s="0"/>
    </row>
    <row r="141" s="1" customFormat="true" ht="14.15" hidden="false" customHeight="false" outlineLevel="0" collapsed="false">
      <c r="B141" s="180" t="s">
        <v>535</v>
      </c>
      <c r="C141" s="180"/>
      <c r="D141" s="174" t="n">
        <v>0.6</v>
      </c>
      <c r="E141" s="153"/>
      <c r="G141" s="0"/>
      <c r="H141" s="0"/>
      <c r="I141" s="0"/>
      <c r="J141" s="0"/>
    </row>
    <row r="142" s="1" customFormat="true" ht="14.15" hidden="false" customHeight="false" outlineLevel="0" collapsed="false">
      <c r="B142" s="180" t="s">
        <v>536</v>
      </c>
      <c r="C142" s="180"/>
      <c r="D142" s="174" t="n">
        <v>0.9</v>
      </c>
      <c r="E142" s="153"/>
      <c r="G142" s="0"/>
      <c r="H142" s="0"/>
      <c r="I142" s="0"/>
      <c r="J142" s="0"/>
    </row>
    <row r="143" s="1" customFormat="true" ht="14.15" hidden="false" customHeight="false" outlineLevel="0" collapsed="false">
      <c r="B143" s="180" t="s">
        <v>537</v>
      </c>
      <c r="C143" s="180"/>
      <c r="D143" s="174" t="n">
        <v>7.2</v>
      </c>
      <c r="E143" s="153"/>
      <c r="G143" s="0"/>
      <c r="H143" s="0"/>
      <c r="I143" s="0"/>
      <c r="J143" s="0"/>
    </row>
    <row r="144" s="1" customFormat="true" ht="14.15" hidden="false" customHeight="false" outlineLevel="0" collapsed="false">
      <c r="B144" s="180" t="s">
        <v>538</v>
      </c>
      <c r="C144" s="180"/>
      <c r="D144" s="174" t="n">
        <v>0.82</v>
      </c>
      <c r="E144" s="153"/>
      <c r="G144" s="0"/>
      <c r="H144" s="0"/>
      <c r="I144" s="0"/>
      <c r="J144" s="0"/>
    </row>
    <row r="145" s="1" customFormat="true" ht="14.15" hidden="false" customHeight="false" outlineLevel="0" collapsed="false">
      <c r="B145" s="180" t="s">
        <v>539</v>
      </c>
      <c r="C145" s="180"/>
      <c r="D145" s="174" t="n">
        <v>11.12</v>
      </c>
      <c r="E145" s="153"/>
      <c r="G145" s="0"/>
      <c r="H145" s="0"/>
      <c r="I145" s="0"/>
      <c r="J145" s="0"/>
    </row>
    <row r="146" s="1" customFormat="true" ht="14.15" hidden="false" customHeight="false" outlineLevel="0" collapsed="false">
      <c r="B146" s="180" t="s">
        <v>540</v>
      </c>
      <c r="C146" s="180"/>
      <c r="D146" s="174" t="n">
        <v>7.3</v>
      </c>
      <c r="E146" s="153"/>
      <c r="G146" s="0"/>
      <c r="H146" s="0"/>
      <c r="I146" s="0"/>
      <c r="J146" s="0"/>
    </row>
    <row r="147" s="1" customFormat="true" ht="14.15" hidden="false" customHeight="false" outlineLevel="0" collapsed="false">
      <c r="B147" s="180"/>
      <c r="C147" s="180"/>
      <c r="D147" s="174"/>
      <c r="E147" s="153"/>
      <c r="G147" s="0"/>
      <c r="H147" s="0"/>
      <c r="I147" s="0"/>
      <c r="J147" s="0"/>
    </row>
    <row r="148" s="1" customFormat="true" ht="13.8" hidden="false" customHeight="true" outlineLevel="0" collapsed="false">
      <c r="B148" s="146" t="s">
        <v>436</v>
      </c>
      <c r="C148" s="148" t="str">
        <f aca="false">VLOOKUP($B148,'MEDIÇÃO 2'!$A$20:$C$233,2,0)</f>
        <v>Índice de preço para remoção de entulho decorrente da execução de obras (Classe A CONAMA - NBR 10.004 - Classe II-B), incluindo aluguel da caçamba, carga, transporte e descarga em área licenciada</v>
      </c>
      <c r="D148" s="168" t="s">
        <v>62</v>
      </c>
      <c r="E148" s="153" t="n">
        <f aca="false">SUM(D148:D163)</f>
        <v>4.57645</v>
      </c>
      <c r="G148" s="0"/>
      <c r="H148" s="0"/>
      <c r="I148" s="0"/>
      <c r="J148" s="0"/>
    </row>
    <row r="149" s="1" customFormat="true" ht="13.8" hidden="false" customHeight="false" outlineLevel="0" collapsed="false">
      <c r="B149" s="146"/>
      <c r="C149" s="148"/>
      <c r="D149" s="168"/>
      <c r="E149" s="153"/>
      <c r="G149" s="0"/>
      <c r="H149" s="0"/>
      <c r="I149" s="0"/>
      <c r="J149" s="0"/>
    </row>
    <row r="150" s="1" customFormat="true" ht="13.8" hidden="false" customHeight="false" outlineLevel="0" collapsed="false">
      <c r="B150" s="146"/>
      <c r="C150" s="148"/>
      <c r="D150" s="168"/>
      <c r="E150" s="153"/>
      <c r="G150" s="0"/>
      <c r="H150" s="0"/>
      <c r="I150" s="0"/>
      <c r="J150" s="0"/>
    </row>
    <row r="151" s="1" customFormat="true" ht="14.15" hidden="false" customHeight="true" outlineLevel="0" collapsed="false">
      <c r="B151" s="157" t="s">
        <v>541</v>
      </c>
      <c r="C151" s="157"/>
      <c r="D151" s="174"/>
      <c r="E151" s="153"/>
      <c r="G151" s="0"/>
      <c r="H151" s="0"/>
      <c r="I151" s="0"/>
      <c r="J151" s="0"/>
    </row>
    <row r="152" s="1" customFormat="true" ht="14.15" hidden="false" customHeight="false" outlineLevel="0" collapsed="false">
      <c r="B152" s="180" t="s">
        <v>542</v>
      </c>
      <c r="C152" s="180"/>
      <c r="D152" s="174" t="n">
        <v>0.144</v>
      </c>
      <c r="E152" s="153"/>
      <c r="G152" s="0"/>
      <c r="H152" s="0"/>
      <c r="I152" s="0"/>
      <c r="J152" s="0"/>
    </row>
    <row r="153" s="1" customFormat="true" ht="14.15" hidden="false" customHeight="false" outlineLevel="0" collapsed="false">
      <c r="B153" s="180" t="s">
        <v>543</v>
      </c>
      <c r="C153" s="180"/>
      <c r="D153" s="174" t="n">
        <v>0.2277</v>
      </c>
      <c r="E153" s="153"/>
      <c r="G153" s="0"/>
      <c r="H153" s="0"/>
      <c r="I153" s="0"/>
      <c r="J153" s="0"/>
    </row>
    <row r="154" s="1" customFormat="true" ht="14.15" hidden="false" customHeight="false" outlineLevel="0" collapsed="false">
      <c r="B154" s="180" t="s">
        <v>544</v>
      </c>
      <c r="C154" s="180"/>
      <c r="D154" s="174" t="n">
        <v>0.081</v>
      </c>
      <c r="E154" s="153"/>
      <c r="G154" s="0"/>
      <c r="H154" s="0"/>
      <c r="I154" s="0"/>
      <c r="J154" s="0"/>
    </row>
    <row r="155" s="1" customFormat="true" ht="14.15" hidden="false" customHeight="false" outlineLevel="0" collapsed="false">
      <c r="B155" s="180" t="s">
        <v>545</v>
      </c>
      <c r="C155" s="180"/>
      <c r="D155" s="174" t="n">
        <v>0.0042</v>
      </c>
      <c r="E155" s="153"/>
      <c r="G155" s="0"/>
      <c r="H155" s="0"/>
      <c r="I155" s="0"/>
      <c r="J155" s="0"/>
    </row>
    <row r="156" s="1" customFormat="true" ht="14.15" hidden="false" customHeight="false" outlineLevel="0" collapsed="false">
      <c r="B156" s="180" t="s">
        <v>546</v>
      </c>
      <c r="C156" s="180"/>
      <c r="D156" s="174" t="n">
        <v>1.39095</v>
      </c>
      <c r="E156" s="153"/>
      <c r="G156" s="0"/>
      <c r="H156" s="0"/>
      <c r="I156" s="0"/>
      <c r="J156" s="0"/>
    </row>
    <row r="157" s="1" customFormat="true" ht="14.15" hidden="false" customHeight="false" outlineLevel="0" collapsed="false">
      <c r="B157" s="180" t="s">
        <v>547</v>
      </c>
      <c r="C157" s="180"/>
      <c r="D157" s="174" t="n">
        <v>1.07375</v>
      </c>
      <c r="E157" s="153"/>
      <c r="G157" s="0"/>
      <c r="H157" s="0"/>
      <c r="I157" s="0"/>
      <c r="J157" s="0"/>
    </row>
    <row r="158" s="1" customFormat="true" ht="14.15" hidden="false" customHeight="false" outlineLevel="0" collapsed="false">
      <c r="B158" s="180" t="s">
        <v>548</v>
      </c>
      <c r="C158" s="180"/>
      <c r="D158" s="174" t="n">
        <v>0.36439</v>
      </c>
      <c r="E158" s="153"/>
      <c r="G158" s="0"/>
      <c r="H158" s="0"/>
      <c r="I158" s="0"/>
      <c r="J158" s="0"/>
    </row>
    <row r="159" s="1" customFormat="true" ht="14.15" hidden="false" customHeight="false" outlineLevel="0" collapsed="false">
      <c r="B159" s="180" t="s">
        <v>549</v>
      </c>
      <c r="C159" s="180"/>
      <c r="D159" s="174" t="n">
        <v>0.57498</v>
      </c>
      <c r="E159" s="153"/>
      <c r="G159" s="0"/>
      <c r="H159" s="0"/>
      <c r="I159" s="0"/>
      <c r="J159" s="0"/>
    </row>
    <row r="160" s="1" customFormat="true" ht="14.15" hidden="false" customHeight="false" outlineLevel="0" collapsed="false">
      <c r="B160" s="180" t="s">
        <v>550</v>
      </c>
      <c r="C160" s="180"/>
      <c r="D160" s="174" t="n">
        <v>0.19948</v>
      </c>
      <c r="E160" s="153"/>
      <c r="G160" s="0"/>
      <c r="H160" s="0"/>
      <c r="I160" s="0"/>
      <c r="J160" s="0"/>
    </row>
    <row r="161" s="1" customFormat="true" ht="14.15" hidden="false" customHeight="true" outlineLevel="0" collapsed="false">
      <c r="B161" s="157" t="s">
        <v>464</v>
      </c>
      <c r="C161" s="157"/>
      <c r="D161" s="174"/>
      <c r="E161" s="153"/>
      <c r="G161" s="0"/>
      <c r="H161" s="0"/>
      <c r="I161" s="0"/>
      <c r="J161" s="0"/>
    </row>
    <row r="162" s="1" customFormat="true" ht="14.15" hidden="false" customHeight="false" outlineLevel="0" collapsed="false">
      <c r="B162" s="180" t="s">
        <v>551</v>
      </c>
      <c r="C162" s="180"/>
      <c r="D162" s="174" t="n">
        <v>0.39</v>
      </c>
      <c r="E162" s="153"/>
      <c r="G162" s="0"/>
      <c r="H162" s="0"/>
      <c r="I162" s="0"/>
      <c r="J162" s="0"/>
    </row>
    <row r="163" s="1" customFormat="true" ht="14.15" hidden="false" customHeight="false" outlineLevel="0" collapsed="false">
      <c r="B163" s="180" t="s">
        <v>552</v>
      </c>
      <c r="C163" s="180"/>
      <c r="D163" s="174" t="n">
        <v>0.126</v>
      </c>
      <c r="E163" s="153"/>
      <c r="G163" s="0"/>
      <c r="H163" s="0"/>
      <c r="I163" s="0"/>
      <c r="J163" s="0"/>
    </row>
    <row r="164" s="1" customFormat="true" ht="14.15" hidden="false" customHeight="false" outlineLevel="0" collapsed="false">
      <c r="B164" s="180"/>
      <c r="C164" s="180"/>
      <c r="D164" s="180"/>
      <c r="E164" s="180"/>
      <c r="G164" s="0"/>
      <c r="H164" s="0"/>
      <c r="I164" s="0"/>
      <c r="J164" s="0"/>
    </row>
    <row r="165" s="1" customFormat="true" ht="15.75" hidden="false" customHeight="true" outlineLevel="0" collapsed="false">
      <c r="B165" s="175" t="n">
        <v>20</v>
      </c>
      <c r="C165" s="176" t="str">
        <f aca="false">VLOOKUP(B165,'MEDIÇÃO 2'!$A$20:$C$234,2,0)</f>
        <v>ADMINISTRAÇÃO LOCAL</v>
      </c>
      <c r="D165" s="177"/>
      <c r="E165" s="178"/>
      <c r="G165" s="0"/>
      <c r="H165" s="0"/>
      <c r="I165" s="0"/>
      <c r="J165" s="0"/>
    </row>
    <row r="166" s="1" customFormat="true" ht="14.05" hidden="false" customHeight="false" outlineLevel="0" collapsed="false">
      <c r="B166" s="183" t="s">
        <v>439</v>
      </c>
      <c r="C166" s="184" t="str">
        <f aca="false">VLOOKUP(B166,'MEDIÇÃO 2'!$A$20:$C$234,2,0)</f>
        <v>Administração local</v>
      </c>
      <c r="D166" s="185" t="str">
        <f aca="false">VLOOKUP(B166,'MEDIÇÃO 2'!$A:$N,3,0)</f>
        <v>und</v>
      </c>
      <c r="E166" s="186" t="n">
        <v>0.06</v>
      </c>
      <c r="G166" s="0"/>
      <c r="H166" s="0"/>
      <c r="I166" s="0"/>
      <c r="J166" s="0"/>
    </row>
    <row r="167" s="1" customFormat="true" ht="27.6" hidden="false" customHeight="true" outlineLevel="0" collapsed="false">
      <c r="B167" s="187" t="s">
        <v>553</v>
      </c>
      <c r="C167" s="187"/>
      <c r="D167" s="188" t="n">
        <v>0.057</v>
      </c>
      <c r="E167" s="186" t="n">
        <f aca="false">D167</f>
        <v>0.057</v>
      </c>
      <c r="G167" s="0"/>
      <c r="H167" s="0"/>
      <c r="I167" s="0"/>
      <c r="J167" s="0"/>
    </row>
    <row r="171" customFormat="false" ht="13.8" hidden="false" customHeight="false" outlineLevel="0" collapsed="false">
      <c r="C171" s="125" t="s">
        <v>554</v>
      </c>
    </row>
    <row r="172" customFormat="false" ht="13.8" hidden="false" customHeight="false" outlineLevel="0" collapsed="false">
      <c r="C172" s="122" t="s">
        <v>450</v>
      </c>
    </row>
    <row r="173" customFormat="false" ht="13.8" hidden="false" customHeight="false" outlineLevel="0" collapsed="false">
      <c r="C173" s="125" t="s">
        <v>451</v>
      </c>
    </row>
    <row r="174" customFormat="false" ht="13.8" hidden="false" customHeight="false" outlineLevel="0" collapsed="false">
      <c r="C174" s="125" t="s">
        <v>452</v>
      </c>
    </row>
    <row r="175" customFormat="false" ht="13.8" hidden="false" customHeight="false" outlineLevel="0" collapsed="false">
      <c r="C175" s="125" t="s">
        <v>453</v>
      </c>
    </row>
  </sheetData>
  <mergeCells count="160">
    <mergeCell ref="B2:E7"/>
    <mergeCell ref="B8:E8"/>
    <mergeCell ref="B9:C9"/>
    <mergeCell ref="D9:E10"/>
    <mergeCell ref="B10:C10"/>
    <mergeCell ref="E13:E15"/>
    <mergeCell ref="B14:C14"/>
    <mergeCell ref="B15:C15"/>
    <mergeCell ref="E16:E18"/>
    <mergeCell ref="B17:C17"/>
    <mergeCell ref="B18:C18"/>
    <mergeCell ref="B19:E19"/>
    <mergeCell ref="E21:E23"/>
    <mergeCell ref="B22:C22"/>
    <mergeCell ref="B23:C23"/>
    <mergeCell ref="E24:E26"/>
    <mergeCell ref="B25:C25"/>
    <mergeCell ref="B26:C26"/>
    <mergeCell ref="E27:E51"/>
    <mergeCell ref="B28:C28"/>
    <mergeCell ref="B29:C29"/>
    <mergeCell ref="B30:C30"/>
    <mergeCell ref="B31:C31"/>
    <mergeCell ref="B32:C32"/>
    <mergeCell ref="B33:C33"/>
    <mergeCell ref="B34:C34"/>
    <mergeCell ref="B35:C35"/>
    <mergeCell ref="B36:C37"/>
    <mergeCell ref="D36:D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E52:E55"/>
    <mergeCell ref="B53:C53"/>
    <mergeCell ref="B54:C54"/>
    <mergeCell ref="B55:C55"/>
    <mergeCell ref="E56:E60"/>
    <mergeCell ref="B57:C57"/>
    <mergeCell ref="B58:C58"/>
    <mergeCell ref="B59:C59"/>
    <mergeCell ref="B60:C60"/>
    <mergeCell ref="B61:E61"/>
    <mergeCell ref="B63:B65"/>
    <mergeCell ref="C63:C65"/>
    <mergeCell ref="D63:D65"/>
    <mergeCell ref="E63:E67"/>
    <mergeCell ref="B66:C66"/>
    <mergeCell ref="B67:C67"/>
    <mergeCell ref="E68:E75"/>
    <mergeCell ref="B69:C69"/>
    <mergeCell ref="B70:C70"/>
    <mergeCell ref="B71:C71"/>
    <mergeCell ref="B72:D72"/>
    <mergeCell ref="B73:C73"/>
    <mergeCell ref="B74:C74"/>
    <mergeCell ref="B75:C75"/>
    <mergeCell ref="E76:E85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7:B88"/>
    <mergeCell ref="C87:C88"/>
    <mergeCell ref="D87:D88"/>
    <mergeCell ref="E87:E92"/>
    <mergeCell ref="B89:C89"/>
    <mergeCell ref="B90:C90"/>
    <mergeCell ref="B91:C91"/>
    <mergeCell ref="B92:C92"/>
    <mergeCell ref="B95:B97"/>
    <mergeCell ref="C95:C97"/>
    <mergeCell ref="D95:D97"/>
    <mergeCell ref="E95:E99"/>
    <mergeCell ref="B98:C98"/>
    <mergeCell ref="B99:C99"/>
    <mergeCell ref="B100:B101"/>
    <mergeCell ref="C100:C101"/>
    <mergeCell ref="D100:D101"/>
    <mergeCell ref="E100:E104"/>
    <mergeCell ref="B102:C102"/>
    <mergeCell ref="B103:C103"/>
    <mergeCell ref="B104:C104"/>
    <mergeCell ref="E105:E107"/>
    <mergeCell ref="B106:C106"/>
    <mergeCell ref="B107:C107"/>
    <mergeCell ref="E110:E117"/>
    <mergeCell ref="B111:C111"/>
    <mergeCell ref="B112:C112"/>
    <mergeCell ref="B113:C113"/>
    <mergeCell ref="B114:C114"/>
    <mergeCell ref="B115:C115"/>
    <mergeCell ref="B116:C116"/>
    <mergeCell ref="B117:C117"/>
    <mergeCell ref="E118:E120"/>
    <mergeCell ref="B119:C119"/>
    <mergeCell ref="B120:C120"/>
    <mergeCell ref="B121:B123"/>
    <mergeCell ref="C121:C123"/>
    <mergeCell ref="D121:D123"/>
    <mergeCell ref="E121:E146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B150"/>
    <mergeCell ref="C148:C150"/>
    <mergeCell ref="D148:D150"/>
    <mergeCell ref="E148:E163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E164"/>
    <mergeCell ref="E166:E167"/>
    <mergeCell ref="B167:C167"/>
  </mergeCells>
  <printOptions headings="false" gridLines="false" gridLinesSet="true" horizontalCentered="false" verticalCentered="false"/>
  <pageMargins left="0.565277777777778" right="0.299305555555556" top="0.178472222222222" bottom="0.488194444444444" header="0.511811023622047" footer="0.00208333333333333"/>
  <pageSetup paperSize="9" scale="7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Roman,Normal"&amp;12&amp;KffffffPREFEITURA MUNICIPAL DE SÃO ROQUE DO CANAÃ – ES
ESTADO DO ESPÍRITO SANTO</oddFooter>
  </headerFooter>
  <rowBreaks count="2" manualBreakCount="2">
    <brk id="38" man="true" max="16383" min="0"/>
    <brk id="93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1863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dcterms:modified xsi:type="dcterms:W3CDTF">2025-09-03T13:39:42Z</dcterms:modified>
  <cp:revision>143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