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7.jpeg" ContentType="image/jpeg"/>
  <Override PartName="/xl/media/image8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4" sheetId="1" state="visible" r:id="rId2"/>
    <sheet name="MEMO CALCULO 04" sheetId="2" state="visible" r:id="rId3"/>
  </sheets>
  <definedNames>
    <definedName function="false" hidden="false" localSheetId="0" name="_xlnm.Print_Area" vbProcedure="false">'MEDIÇÃO 4'!$A$1:$N$214</definedName>
    <definedName function="false" hidden="false" localSheetId="0" name="_xlnm.Print_Titles" vbProcedure="false">'MEDIÇÃO 4'!$A:$N,'MEDIÇÃO 4'!$1:$11</definedName>
    <definedName function="false" hidden="false" localSheetId="1" name="_xlnm.Print_Area" vbProcedure="false">'MEMO CALCULO 04'!$A$1:$E$435</definedName>
    <definedName function="false" hidden="false" localSheetId="0" name="_xlnm.Print_Area" vbProcedure="false">'MEDIÇÃO 4'!$A$1:$N$213</definedName>
    <definedName function="false" hidden="false" localSheetId="0" name="_xlnm.Print_Area_0_0" vbProcedure="false">'MEDIÇÃO 4'!$A$1:$N$212</definedName>
    <definedName function="false" hidden="false" localSheetId="0" name="_xlnm.Print_Area_0_0_0" vbProcedure="false">'MEDIÇÃO 4'!$A$1:$N$210</definedName>
    <definedName function="false" hidden="false" localSheetId="0" name="_xlnm.Print_Area_0_0_0_0" vbProcedure="false">'MEDIÇÃO 4'!$A$13:$N$212</definedName>
    <definedName function="false" hidden="false" localSheetId="0" name="_xlnm.Print_Area_0_0_0_0_0" vbProcedure="false">'MEDIÇÃO 4'!$A$13:$N$209</definedName>
    <definedName function="false" hidden="false" localSheetId="0" name="_xlnm.Print_Titles" vbProcedure="false">'MEDIÇÃO 4'!$A:$N,'MEDIÇÃO 4'!$13:$19</definedName>
    <definedName function="false" hidden="false" localSheetId="1" name="_xlnm.Print_Area" vbProcedure="false">'MEMO CALCULO 04'!$A$1:$E$436</definedName>
    <definedName function="false" hidden="false" localSheetId="1" name="_xlnm.Print_Area_0_0" vbProcedure="false">'MEMO CALCULO 04'!$A$1:$E$436</definedName>
    <definedName function="false" hidden="false" localSheetId="1" name="_xlnm.Print_Area_0_0_0_0" vbProcedure="false">'MEMO CALCULO 04'!$A$1:$E$433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<sst xmlns="http://schemas.openxmlformats.org/spreadsheetml/2006/main" count="948" uniqueCount="710">
  <si>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</si>
  <si>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</si>
  <si>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01/08/2025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</si>
  <si>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 CENTRO DE CONVIVÊNCIA E FORTALECIMENTO DE VÍNCULOS</t>
    </r>
  </si>
  <si>
    <t xml:space="preserve">CONTRATO Nº:</t>
  </si>
  <si>
    <t xml:space="preserve">037/2025</t>
  </si>
  <si>
    <t xml:space="preserve">Assinatura: 24/03/2025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</si>
  <si>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</si>
  <si>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</si>
  <si>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 xml:space="preserve">DISTRITO DE SÃO JACINTO, SÃO ROQUE DO CANAÃ-ES</t>
    </r>
  </si>
  <si>
    <t xml:space="preserve">PERÍODO:</t>
  </si>
  <si>
    <t xml:space="preserve">a </t>
  </si>
  <si>
    <t xml:space="preserve">PRAZO:</t>
  </si>
  <si>
    <t xml:space="preserve">240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</si>
  <si>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 xml:space="preserve">DELFIN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</si>
  <si>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</si>
  <si>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</si>
  <si>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</si>
  <si>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</si>
  <si>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</si>
  <si>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</si>
  <si>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</si>
  <si>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</si>
  <si>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04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</si>
  <si>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</si>
  <si>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</si>
  <si>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</si>
  <si>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</si>
  <si>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</si>
  <si>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</si>
  <si>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</si>
  <si>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</si>
  <si>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</si>
  <si>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1.3</t>
  </si>
  <si>
    <t xml:space="preserve">Tapume telha metálica ondulada em aço galvalume 0,50mm branca h=2,20m, incl. Montagem estr. Mad. 8"x8", c/adesivo "der-es" 60x60cm a cada 10m, incl. Faixas pint. Esmalte sint. Cores azul c/ h=30cm e rosa c/ h=10cm (reaproveitamento 2x)</t>
  </si>
  <si>
    <t xml:space="preserve">m</t>
  </si>
  <si>
    <t xml:space="preserve">SERVIÇOS PRELIMINARES</t>
  </si>
  <si>
    <t xml:space="preserve">2.1</t>
  </si>
  <si>
    <t xml:space="preserve">Locação de obra com gabarito de madeira</t>
  </si>
  <si>
    <t xml:space="preserve">MOVIMENTAÇÃO DE TERRA</t>
  </si>
  <si>
    <t xml:space="preserve">3.1</t>
  </si>
  <si>
    <t xml:space="preserve">Escavação manual em material de 1a. Categoria, até 1.50 m de profundidade</t>
  </si>
  <si>
    <t xml:space="preserve">m3</t>
  </si>
  <si>
    <t xml:space="preserve">3.2</t>
  </si>
  <si>
    <t xml:space="preserve">Reaterro apiloado de cavas de fundação, em camadas de 20 cm</t>
  </si>
  <si>
    <t xml:space="preserve">3.3</t>
  </si>
  <si>
    <t xml:space="preserve">Aterro com areia em áreas de calçada, inclusive fornecimento e adensamento</t>
  </si>
  <si>
    <t xml:space="preserve">INFRAESTRUTURA</t>
  </si>
  <si>
    <t xml:space="preserve">4.1</t>
  </si>
  <si>
    <t xml:space="preserve">Fornecimento, preparo e aplicação de concreto magro com consumo mínimo de cimento de 250 kg/m3 (brita 1 e 2) - (5% de perdas já incluído no custo)</t>
  </si>
  <si>
    <t xml:space="preserve">4.2</t>
  </si>
  <si>
    <t xml:space="preserve">Fornecimento, preparo e aplicação de concreto fck=20 mpa (brita 1 e 2) - (5% de perdas já incluído no custo)</t>
  </si>
  <si>
    <t xml:space="preserve">4.3</t>
  </si>
  <si>
    <t xml:space="preserve">Fôrma de chapa compensada resinada 12mm, levando-se em conta a utilização 3 vezes (incluido o material, corte, montagem, escoramento e desfôrma)</t>
  </si>
  <si>
    <t xml:space="preserve">4.4</t>
  </si>
  <si>
    <t xml:space="preserve">Fornecimento, preparo e aplicação de concreto fck=25 mpa (brita 1 e 2) - (5% de perdas já incluído no custo)</t>
  </si>
  <si>
    <t xml:space="preserve">4.5</t>
  </si>
  <si>
    <t xml:space="preserve">Fornecimento, dobragem e colocação em fôrma, de armadura ca-60 b fina, diâmetro de 4.0 a 7.0mm</t>
  </si>
  <si>
    <t xml:space="preserve">kg</t>
  </si>
  <si>
    <t xml:space="preserve">4.6</t>
  </si>
  <si>
    <t xml:space="preserve">Fornecimento, dobragem e colocação em fôrma, de armadura ca-50 a média, diâmetro de 6.3 a 10.0 mm</t>
  </si>
  <si>
    <t xml:space="preserve">4.7</t>
  </si>
  <si>
    <t xml:space="preserve">Aplicação de lona plástica para execução de pavimentos de concreto</t>
  </si>
  <si>
    <t xml:space="preserve">m²</t>
  </si>
  <si>
    <t xml:space="preserve">SUPERESTRUTURA</t>
  </si>
  <si>
    <t xml:space="preserve">5.1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</si>
  <si>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</si>
  <si>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5.2</t>
  </si>
  <si>
    <t xml:space="preserve">5.3</t>
  </si>
  <si>
    <t xml:space="preserve">5.4</t>
  </si>
  <si>
    <t xml:space="preserve">5.5</t>
  </si>
  <si>
    <t xml:space="preserve">Laje pré-fabricada treliçada, sobrecarga 300 kg/m2, vão de 3.5m a 4.3m, capeamento 4cm, esp. 12cm, fck = 150 kg/cm2</t>
  </si>
  <si>
    <t xml:space="preserve">5.6</t>
  </si>
  <si>
    <t xml:space="preserve">Pintura impermeabilizante com igolflex ou equivalente a 3 demãos</t>
  </si>
  <si>
    <t xml:space="preserve">PAREDES E PAINÉIS</t>
  </si>
  <si>
    <t xml:space="preserve">6.1.1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</si>
  <si>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</si>
  <si>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6.1.2</t>
  </si>
  <si>
    <t xml:space="preserve">Verga/contraverga reta de concreto armado 10 x 5 cm, fck = 15 mpa, inclusive forma, armação e desforma</t>
  </si>
  <si>
    <t xml:space="preserve">6.1.3</t>
  </si>
  <si>
    <t xml:space="preserve">Chapisco de argamassa de cimento e areia média ou grossa lavada, no traço 1:3, espessura 5 mm</t>
  </si>
  <si>
    <t xml:space="preserve">6.1.4</t>
  </si>
  <si>
    <t xml:space="preserve">Emboço de argamassa de cimento, cal hidratada ch1 e areia média ou grossa lavada no traço 1:0.5:6, espessura 20 mm</t>
  </si>
  <si>
    <t xml:space="preserve">6.1.5</t>
  </si>
  <si>
    <t xml:space="preserve">Reboco de argamassa de cimento, cal hidratada ch1 e areia média ou grossa lavada no traço 1:0.5:6, espessura 5mm</t>
  </si>
  <si>
    <t xml:space="preserve">REVESTIMENTOS</t>
  </si>
  <si>
    <t xml:space="preserve">7.1</t>
  </si>
  <si>
    <t xml:space="preserve">Azulejo branco 15 x 15 cm, juntas a prumo, assentado com argamassa de cimento colante, inclusive rejuntamento com cimento branco, marcas de referência eliane, cecrisa ou portobello</t>
  </si>
  <si>
    <t xml:space="preserve">7.2</t>
  </si>
  <si>
    <t xml:space="preserve">Rodapé de mármore ou granito, assentado com argamassa de cimento, cal hidratada ch1 e areia no traço 1:0,5:8, incl. Rejuntamento com cimento branco, h=7cm</t>
  </si>
  <si>
    <t xml:space="preserve">PISOS</t>
  </si>
  <si>
    <t xml:space="preserve">8.1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</si>
  <si>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</si>
  <si>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8.2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</si>
  <si>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</si>
  <si>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8.3</t>
  </si>
  <si>
    <t xml:space="preserve">Passeio de cimentado camurçado com argamassa de cimento e areia no traço 1:3 esp. 1.5cm, e lastro de concreto com 8cm de espessura, inclusive preparo de caixa</t>
  </si>
  <si>
    <t xml:space="preserve">8.4</t>
  </si>
  <si>
    <t xml:space="preserve">Fornecimento e assentamento de ladrilho hidráulico pastilhado, vermelho, dim. 20x20 cm, esp. 1.5cm, assentado com pasta de cimento colante, exclusive regularização e lastro</t>
  </si>
  <si>
    <t xml:space="preserve">8.5</t>
  </si>
  <si>
    <t xml:space="preserve">Soleira de granito esp. 2 cm e largura de 15 cm</t>
  </si>
  <si>
    <t xml:space="preserve">TETOS E FORROS</t>
  </si>
  <si>
    <t xml:space="preserve">9.1</t>
  </si>
  <si>
    <t xml:space="preserve">Forro de gesso acabamento tipo liso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</si>
  <si>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</si>
  <si>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</si>
  <si>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</si>
  <si>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</si>
  <si>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</si>
  <si>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</si>
  <si>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 em paredes e forros, aplicação manual, com três demão de tinta látex acrílico premium, referência coral e metalatex, inclusive uma demão de liquido selador acrílico,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</si>
  <si>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</si>
  <si>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</si>
  <si>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</si>
  <si>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</si>
  <si>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</si>
  <si>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</si>
  <si>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10.3</t>
  </si>
  <si>
    <t xml:space="preserve">SOBRE METAL</t>
  </si>
  <si>
    <t xml:space="preserve">10.3.1</t>
  </si>
  <si>
    <t xml:space="preserve">Pintura sobre metal, aplicação manual, com duas demãos de tinta esmalte sintético, referência suvinil, coral ou metalatex, inclusive uma demão de fundo anticorrosivo</t>
  </si>
  <si>
    <t xml:space="preserve">10.4</t>
  </si>
  <si>
    <t xml:space="preserve">SOBRE PISOS</t>
  </si>
  <si>
    <t xml:space="preserve">10.4.1</t>
  </si>
  <si>
    <t xml:space="preserve">Pintura sobre concreto ou blocos cerâmicos aparentes, aplicação manual, com duas demãos de verniz acrílico a base de água, acabamento fosco, referência suvinil, coral, metalatex ou equivalente</t>
  </si>
  <si>
    <t xml:space="preserve">VIDROS E ESPELHOS</t>
  </si>
  <si>
    <t xml:space="preserve">11.1</t>
  </si>
  <si>
    <t xml:space="preserve">Vidro plano transparente liso, com 4 mm de espessura</t>
  </si>
  <si>
    <t xml:space="preserve">11.2</t>
  </si>
  <si>
    <t xml:space="preserve">Espelho para banheiros espessura 4 mm, incluindo chapa compensada 10 mm, moldura de alumínio em perfil l 3/4", fixado com parafusos cromados</t>
  </si>
  <si>
    <t xml:space="preserve">11.3</t>
  </si>
  <si>
    <t xml:space="preserve">Instalação de vidro temperado, e = 10 mm, encaixado em perfil u</t>
  </si>
  <si>
    <t xml:space="preserve">INSTALAÇÕES ELÉTRICAS</t>
  </si>
  <si>
    <t xml:space="preserve">12.1</t>
  </si>
  <si>
    <t xml:space="preserve">PADRÃO DE ENERGIA</t>
  </si>
  <si>
    <t xml:space="preserve">12.1.1</t>
  </si>
  <si>
    <t xml:space="preserve">Padrão de entrada de energia elétrica, trifásico, entrada aérea, a 4 fios, carga instalada em muro de 26001 até 34000w - 220/127v</t>
  </si>
  <si>
    <t xml:space="preserve">und</t>
  </si>
  <si>
    <t xml:space="preserve">12.1.2</t>
  </si>
  <si>
    <t xml:space="preserve">Mureta de medição utilizando arg. Cimento, cal e areia, dimensões 1100x2000x200mm, com pilares e cintas, revestido com chapisco e reboco, inclusive pintura emassamento e pintura acrílica a três demãos, exclusive cobertura</t>
  </si>
  <si>
    <t xml:space="preserve">12.2</t>
  </si>
  <si>
    <t xml:space="preserve">QUADRO DE DISTRIBUIÇÃO</t>
  </si>
  <si>
    <t xml:space="preserve">12.2.1</t>
  </si>
  <si>
    <t xml:space="preserve">Quadro de distribuição de energia, de embutir, com 24 divisões modulares, com barramento</t>
  </si>
  <si>
    <t xml:space="preserve">12.3</t>
  </si>
  <si>
    <t xml:space="preserve">12.3.1</t>
  </si>
  <si>
    <t xml:space="preserve">Mini-disjuntor monopolar 10a, curva c, 5ka, 127/220vca, referência siemens, ge, schneider ou equivalente</t>
  </si>
  <si>
    <t xml:space="preserve">12.3.2</t>
  </si>
  <si>
    <t xml:space="preserve">Mini-disjuntor monopolar 16a, curva c, 5ka, 127/220vca, referência siemens, ge, schneider ou equivalente</t>
  </si>
  <si>
    <t xml:space="preserve">12.3.3</t>
  </si>
  <si>
    <t xml:space="preserve">Mini-disjuntor monopolar 25a, curva c, 5ka, 127/220vca, referência siemens, ge, schneider ou equivalente</t>
  </si>
  <si>
    <t xml:space="preserve">12.3.4</t>
  </si>
  <si>
    <t xml:space="preserve">Mini-disjuntor monopolar 32a, curva c, 5ka, 127/220vca, referência siemens, ge, schneider ou equivalente</t>
  </si>
  <si>
    <t xml:space="preserve">12.3.5</t>
  </si>
  <si>
    <t xml:space="preserve">Mini-disjuntor monopolar 40a, curva c, 5ka, 127/220vca, referência siemens, ge, schneider ou equivalente</t>
  </si>
  <si>
    <t xml:space="preserve">12.3.6</t>
  </si>
  <si>
    <t xml:space="preserve">Mini-disjuntor bipolar 16a, curva c, 5ka, 127/220vca, referência siemens, ge, schneider ou equivalente</t>
  </si>
  <si>
    <t xml:space="preserve">12.3.7</t>
  </si>
  <si>
    <t xml:space="preserve">Mini-disjuntor tripolar 90 a, curva c, 5ka, 127/220vca, referência siemens, ge, schneider ou equivalente</t>
  </si>
  <si>
    <t xml:space="preserve">12.3.8</t>
  </si>
  <si>
    <t xml:space="preserve">Interruptor diferencial bipolar dr 25a, 30ma ? 6ka, referência siemens, schneider, weg ou equivalente</t>
  </si>
  <si>
    <t xml:space="preserve">12.3.9</t>
  </si>
  <si>
    <t xml:space="preserve">Interruptor diferencial bipolar dr 40a, 30ma ? 6ka, referência siemens, schneider, weg ou equivalente</t>
  </si>
  <si>
    <t xml:space="preserve">12.4</t>
  </si>
  <si>
    <t xml:space="preserve">PONTOS ELÉTRICOS/ CABOS E ELETRODUTOS</t>
  </si>
  <si>
    <t xml:space="preserve">12.4.1</t>
  </si>
  <si>
    <t xml:space="preserve">Ponto padrão de luz no teto - considerando eletroduto pvc rígido de 3/4" inclusive conexões (4.5m), fio isolado pvc de 2.5mm2 (16.2m) e caixa pvc 4x4" (1 und)</t>
  </si>
  <si>
    <t xml:space="preserve">12.4.2</t>
  </si>
  <si>
    <t xml:space="preserve">Ponto padrão de luz na parede - considerando eletroduto pvc rígido de 3/4" inclusive conexões (4.5m), fio isolado pvc de 2.5mm2 (16.2m) e caixa pvc 4x2" (1 und)</t>
  </si>
  <si>
    <t xml:space="preserve">12.4.3</t>
  </si>
  <si>
    <t xml:space="preserve">Ponto padrão de tomada para ar refrigerado - considerando eletroduto pvc rígido de 3/4" inclusive conexões (6.0m), fio isolado pvc de 4.0mm2 (21.6m) e caixa pvc 4x2" (1 und)</t>
  </si>
  <si>
    <t xml:space="preserve">12.4.4</t>
  </si>
  <si>
    <t xml:space="preserve">Ponto padrão de interruptor de 1 tecla paralelo - considerando eletroduto pvc rígido de 3/4" inclusive conexões (8.5m), fio isolado pvc de 2.5mm2 (28.8m) e caixa pvc 4x2" (1 und)</t>
  </si>
  <si>
    <t xml:space="preserve">12.4.5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</si>
  <si>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</si>
  <si>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12.4.6</t>
  </si>
  <si>
    <t xml:space="preserve">Ponto padrão de ventilador no teto - considerando eletroduto pvc rígido de 3/4" inclusive conexões (4.5m), fio isolado pvc de 2.5mm2 (21.6m) e caixa pvc 4x4" (1 und)</t>
  </si>
  <si>
    <t xml:space="preserve">12.4.7</t>
  </si>
  <si>
    <t xml:space="preserve">Ponto padrão de tomada 2 pólos mais terra - considerando eletroduto pvc rígido de 3/4" inclusive conexões (5.0m), fio isolado pvc de 2.5mm2 (16.5m) e caixa pvc 4x2" (1 und)</t>
  </si>
  <si>
    <t xml:space="preserve">12.4.8</t>
  </si>
  <si>
    <t xml:space="preserve">Cabo de cobre termoplástico (pvc) flexível isolado 450/750v, antichama bwf livre de chumbo, 70ºc - 2,5mm2</t>
  </si>
  <si>
    <t xml:space="preserve">12.4.9</t>
  </si>
  <si>
    <t xml:space="preserve">Cabo de cobre termoplástico (pvc) flexível isolado 450/750v, antichama bwf livre de chumbo, 70ºc ? 4,0mm2</t>
  </si>
  <si>
    <t xml:space="preserve">12.4.10</t>
  </si>
  <si>
    <t xml:space="preserve">Cabo de cobre termoplástico (pvc) flexível isolado 450/750v, antichama bwf livre de chumbo, 70ºc ? 10,0mm2</t>
  </si>
  <si>
    <t xml:space="preserve">12.4.11</t>
  </si>
  <si>
    <t xml:space="preserve">Cabo de cobre termoplástico (pvc) flexível isolado 450/750v, antichama bwf livre de chumbo, 70ºc ? 25,0mm2</t>
  </si>
  <si>
    <t xml:space="preserve">12.4.12</t>
  </si>
  <si>
    <t xml:space="preserve">Eletroduto de pvc rígido roscável, diâmetro 3/4", inclusive conexões</t>
  </si>
  <si>
    <t xml:space="preserve">12.4.13</t>
  </si>
  <si>
    <t xml:space="preserve">Eletroduto de pvc rígido roscável, diâmetro 1", inclusive conexões</t>
  </si>
  <si>
    <t xml:space="preserve">12.5</t>
  </si>
  <si>
    <t xml:space="preserve">TOMADAS E INTERRUPTORES</t>
  </si>
  <si>
    <t xml:space="preserve">12.5.1</t>
  </si>
  <si>
    <t xml:space="preserve">Interruptor de uma tecla paralelo 10a/250v, com placa 4x2"</t>
  </si>
  <si>
    <t xml:space="preserve">12.5.2</t>
  </si>
  <si>
    <t xml:space="preserve">Interruptor de uma tecla simples 10a/250v e uma tomada 3 polos 10a/250v, padrão brasileiro, nbr 14136, linha branca, com placa 4x2"</t>
  </si>
  <si>
    <t xml:space="preserve">12.5.3</t>
  </si>
  <si>
    <t xml:space="preserve">Tomada padrão brasileiro linha branca, nbr 14136 2 polos + terra 10a/250v, com placa 4x2"</t>
  </si>
  <si>
    <t xml:space="preserve">12.5.4</t>
  </si>
  <si>
    <t xml:space="preserve">Tomada padrão brasileiro linha branca, nbr 14136 2 polos + terra 20a/250v, com placa 4x2"</t>
  </si>
  <si>
    <t xml:space="preserve">12.6</t>
  </si>
  <si>
    <t xml:space="preserve">APARELHOS ELÉTRICOS</t>
  </si>
  <si>
    <t xml:space="preserve">12.6.1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</si>
  <si>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</si>
  <si>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12.6.2</t>
  </si>
  <si>
    <t xml:space="preserve">Arandela com lâmpada incandescente de 100w</t>
  </si>
  <si>
    <t xml:space="preserve">12.6.3</t>
  </si>
  <si>
    <t xml:space="preserve">Ventilador de teto base madeira sem alojamento para luminária, ref. Tron ou equivalente, com comando de interruptor simples, sem dimer para regulagem de velocidade</t>
  </si>
  <si>
    <t xml:space="preserve">INSTALAÇÕES HIDROSSANITÁRIAS</t>
  </si>
  <si>
    <t xml:space="preserve">13.1</t>
  </si>
  <si>
    <t xml:space="preserve">PONTOS DE ÁGUA E ESGOTO</t>
  </si>
  <si>
    <t xml:space="preserve">13.1.1</t>
  </si>
  <si>
    <t xml:space="preserve">Ponto de água fria (lavatório, tanque, pia de cozinha, etc...)</t>
  </si>
  <si>
    <t xml:space="preserve">pt</t>
  </si>
  <si>
    <t xml:space="preserve">13.1.2</t>
  </si>
  <si>
    <t xml:space="preserve">Ponto para esgoto primário (vaso sanitário)</t>
  </si>
  <si>
    <t xml:space="preserve">13.1.3</t>
  </si>
  <si>
    <t xml:space="preserve">Ponto para esgoto secundário (pia, lavatório, mictório, tanque, bidê, etc...)</t>
  </si>
  <si>
    <t xml:space="preserve">13.1.4</t>
  </si>
  <si>
    <t xml:space="preserve">Ponto com registro de pressão (chuveiro, caixa de descarga, etc...)</t>
  </si>
  <si>
    <t xml:space="preserve">13.1.5</t>
  </si>
  <si>
    <t xml:space="preserve">Ponto para ralo sifonado, inclusive ralo sifonado 100 x 40 mm c/ grelha em pvc</t>
  </si>
  <si>
    <t xml:space="preserve">13.2</t>
  </si>
  <si>
    <t xml:space="preserve">TORNEIRAS, REGISTROS E VÁLVULAS – REDE DE ÁGUA FRIA</t>
  </si>
  <si>
    <t xml:space="preserve">13.2.1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</si>
  <si>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 Conferir detalhe.</t>
  </si>
  <si>
    <t xml:space="preserve">13.2.2</t>
  </si>
  <si>
    <t xml:space="preserve">Adaptador de pvc soldável com flanges livres para caixa d'água, diâmetro 25mm x 3/4"</t>
  </si>
  <si>
    <t xml:space="preserve">13.2.3</t>
  </si>
  <si>
    <t xml:space="preserve">Adaptador de pvc soldável com flanges livres para caixa d'água, diâmetro 40mm x 1 1/4"</t>
  </si>
  <si>
    <t xml:space="preserve">13.2.4</t>
  </si>
  <si>
    <t xml:space="preserve">Torneira de bóia de pvc, diâm. 1" (25mm)</t>
  </si>
  <si>
    <t xml:space="preserve">13.2.5</t>
  </si>
  <si>
    <t xml:space="preserve">Registro de gaveta bruto diam. 25mm (1")</t>
  </si>
  <si>
    <t xml:space="preserve">13.2.6</t>
  </si>
  <si>
    <t xml:space="preserve">Registro de gaveta bruto diam. 32mm (11/4")</t>
  </si>
  <si>
    <t xml:space="preserve">13.2.7</t>
  </si>
  <si>
    <t xml:space="preserve">Registro de gaveta bruto diam. 40mm (11/2")</t>
  </si>
  <si>
    <t xml:space="preserve">13.2.8</t>
  </si>
  <si>
    <t xml:space="preserve">Torneira pressão cromada, diam. 1/2" para tanque, marcas de referência fabrimar, deca ou docol</t>
  </si>
  <si>
    <t xml:space="preserve">13.2.9</t>
  </si>
  <si>
    <t xml:space="preserve">Torneira pressão cromada diam. 1/2" para pia, marcas de referência fabrimar, deca ou docol</t>
  </si>
  <si>
    <t xml:space="preserve">13.2.10</t>
  </si>
  <si>
    <t xml:space="preserve">Torneira para lavatório linha anti-vandalismo, marcas de referência fabrimar, deca ou docol</t>
  </si>
  <si>
    <t xml:space="preserve">13.3</t>
  </si>
  <si>
    <t xml:space="preserve">13.3.1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</si>
  <si>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</si>
  <si>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13.3.2</t>
  </si>
  <si>
    <t xml:space="preserve">Bacia sifonada de louça branca com caixa acoplada, inclusive acessórios</t>
  </si>
  <si>
    <t xml:space="preserve">13.3.3</t>
  </si>
  <si>
    <t xml:space="preserve">Barra de apoio reta em aço inox 304 p/ portadores de necessidades especiais (nbr 9050), largura 40 cm</t>
  </si>
  <si>
    <t xml:space="preserve">13.3.4</t>
  </si>
  <si>
    <t xml:space="preserve">Barra de apoio reta em aço inox 304 p/ portadores de necessidades especiais (nbr 9050), largura 60 cm</t>
  </si>
  <si>
    <t xml:space="preserve">13.3.5</t>
  </si>
  <si>
    <t xml:space="preserve">Barra de apoio reta em aço inox 304 p/ portadores de necessidades especiais (nbr 9050), largura 80 cm</t>
  </si>
  <si>
    <t xml:space="preserve">13.3.6</t>
  </si>
  <si>
    <t xml:space="preserve">Ducha manual acqua jet , linha aquarius, com registro ref.C 2195, marcas de referência fabrimar, deca ou docol</t>
  </si>
  <si>
    <t xml:space="preserve">13.3.7</t>
  </si>
  <si>
    <t xml:space="preserve">Lavatório de louça branca com coluna, marcas de referência deca, celite ou ideal standard, inclusive sifão, válvula e engates cromados, exclusive torneira.</t>
  </si>
  <si>
    <t xml:space="preserve">13.3.8</t>
  </si>
  <si>
    <t xml:space="preserve">Lavatório de louça branca com coluna suspensa, linha vogue plus confort para portadores de necessidades especiais, marca de referencia deca, celite ou ideal standart, inclusive valvula, sifão e engates, exclusive torneira</t>
  </si>
  <si>
    <t xml:space="preserve">13.3.9</t>
  </si>
  <si>
    <t xml:space="preserve">Cuba p/ panelões de aço inox 80x60x40 cm, marcas de referência fisher, metalpress ou mekal, inclusive válvula metal 1 1/4" e sifão cromado 1 x 1 1/2", excl. Torneira</t>
  </si>
  <si>
    <t xml:space="preserve">13.3.10</t>
  </si>
  <si>
    <t xml:space="preserve">Tanque em mármore sintético com 2 bojos, inclusive válvula e sifão em pvc</t>
  </si>
  <si>
    <t xml:space="preserve">13.3.11</t>
  </si>
  <si>
    <t xml:space="preserve">Reservatório de polietileno de 1500l, inclusive peça 6x16cm para apoio, exclusive flanges e torneira de bóia</t>
  </si>
  <si>
    <t xml:space="preserve">13.3.12</t>
  </si>
  <si>
    <t xml:space="preserve">Tampa para ralo, em aço inox, de 100x100mm</t>
  </si>
  <si>
    <t xml:space="preserve">13.3.13</t>
  </si>
  <si>
    <t xml:space="preserve">Fornecimento e espalhamento de brita 1 ou 2</t>
  </si>
  <si>
    <t xml:space="preserve">13.3.14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</si>
  <si>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</si>
  <si>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13.3.15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</si>
  <si>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</si>
  <si>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13.3.16</t>
  </si>
  <si>
    <t xml:space="preserve">Alvenaria de vedação de blocos cerâmicos maciços de 5x10x20cm (espessura 10cm) e argamassa de assentamento com preparo em betoneira para construção de sumidouro</t>
  </si>
  <si>
    <t xml:space="preserve">13.3.17</t>
  </si>
  <si>
    <t xml:space="preserve">Papeleira de parede em metal cromado sem tampa, incluso fixação</t>
  </si>
  <si>
    <t xml:space="preserve">13.3.18</t>
  </si>
  <si>
    <t xml:space="preserve">Dispenser para papel toalha interfolhada, incluso fixação</t>
  </si>
  <si>
    <t xml:space="preserve">13.3.19</t>
  </si>
  <si>
    <t xml:space="preserve">Saboneteira plástica tipo dispense para sabonete líquido com reservatório 800 a 1500 ml, incluso fixação</t>
  </si>
  <si>
    <t xml:space="preserve">ESQUADRIAS</t>
  </si>
  <si>
    <t xml:space="preserve">14.1</t>
  </si>
  <si>
    <t xml:space="preserve">MADEIRA</t>
  </si>
  <si>
    <t xml:space="preserve">14.1.1</t>
  </si>
  <si>
    <t xml:space="preserve">Marco de madeira de lei de 1ª (peroba, ipê, angelim pedra ou equivalente) com 15x3 cm de batente, nas dimensões de 0.70 x 2.10 m</t>
  </si>
  <si>
    <t xml:space="preserve">14.1.2</t>
  </si>
  <si>
    <t xml:space="preserve">Marco de madeira de lei de 1ª (peroba, ipê, angelim pedra ou equivalente) com 15x3 cm de batente, nas dimensões de 0.80 x 2.10 m</t>
  </si>
  <si>
    <t xml:space="preserve">14.1.3</t>
  </si>
  <si>
    <t xml:space="preserve">Porta em madeira de lei tipo angelim pedra ou equiv.C/enchimento em madeira 1a.Qualidade Esp. 30mm p/ pintura, inclusive alizares, dobradiças e fechadura externa em latão cromado lafonte ou equiv., Exclusive marco, nas dim.: 0.70 x 2.10 m</t>
  </si>
  <si>
    <t xml:space="preserve">14.1.4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</si>
  <si>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</si>
  <si>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14.2</t>
  </si>
  <si>
    <t xml:space="preserve">METÁLICA</t>
  </si>
  <si>
    <t xml:space="preserve">14.2.1</t>
  </si>
  <si>
    <t xml:space="preserve">Janela de correr para vidro em alumínio anodizado cor natural, linha 25, completa, incl. Puxador com tranca, alizar, caixilho e contramarco, exclusive vidro</t>
  </si>
  <si>
    <t xml:space="preserve">14.2.2</t>
  </si>
  <si>
    <t xml:space="preserve">Báscula para vidro em alumínio anodizado cor natural, linha 25, completa, com tranca, caixilho, alizar e contramarco, exclusive vidro</t>
  </si>
  <si>
    <t xml:space="preserve">14.2.3</t>
  </si>
  <si>
    <t xml:space="preserve">Grade de ferro em barra chata, inclusive chumbamento</t>
  </si>
  <si>
    <t xml:space="preserve">14.2.4</t>
  </si>
  <si>
    <t xml:space="preserve">Porta de abrir tipo veneziana em alumínio anodizado, linha 25, completa, incl. Puxador com tranca, caixilho, alizar e contramarco</t>
  </si>
  <si>
    <t xml:space="preserve">14.2.5</t>
  </si>
  <si>
    <t xml:space="preserve">Portão de ferro de abrir em barra chata, chapa e tubo, inclusive chumbamento</t>
  </si>
  <si>
    <t xml:space="preserve">CAIXAS E BANCADAS</t>
  </si>
  <si>
    <t xml:space="preserve">15.1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</si>
  <si>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</si>
  <si>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15.2</t>
  </si>
  <si>
    <t xml:space="preserve">Caixa de passagem de alvenaria de blocos cerâmicos 10 furos 10x20x20cm dimensões de 50x50x50cm, com revestimento interno em chapisco e reboco, tampa de concreto esp.5cm e lastro de brita 5 cm</t>
  </si>
  <si>
    <t xml:space="preserve">15.3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</si>
  <si>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</si>
  <si>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15.4</t>
  </si>
  <si>
    <t xml:space="preserve">Bancada de granito com espessura de 2 cm</t>
  </si>
  <si>
    <t xml:space="preserve">COBERTURA</t>
  </si>
  <si>
    <t xml:space="preserve">16.1</t>
  </si>
  <si>
    <t xml:space="preserve">Impermeabilização, empregando argamassa de cimento e areia sem peneirar no traço 1:3 com aditivo impermeabilizado tipo sika 1 ou equivalente, espessura de 2 cm</t>
  </si>
  <si>
    <t xml:space="preserve">16.2</t>
  </si>
  <si>
    <t xml:space="preserve">Calha de concreto armado fck=15 mpa em "u" nas dimensões de 38 x 56 cm conforme detalhes em projeto</t>
  </si>
  <si>
    <t xml:space="preserve">16.3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</si>
  <si>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</si>
  <si>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16.4</t>
  </si>
  <si>
    <t xml:space="preserve">Rufo de chapa metálica nº 26 com largura de 30 cm</t>
  </si>
  <si>
    <t xml:space="preserve">16.5</t>
  </si>
  <si>
    <t xml:space="preserve">Telha em aço galvalume trapezoidal 40, e=0.43mm, inclusive acessório de fixação Ref. Santo André, Eternit, Metform ou equivalente.</t>
  </si>
  <si>
    <t xml:space="preserve">INSTALAÇÕES DE INCÊNDIO</t>
  </si>
  <si>
    <t xml:space="preserve">17.1</t>
  </si>
  <si>
    <t xml:space="preserve">Placa de sinalização de segurança codigo 14 - 315/158(nbr 13.434); código s3(nt 14/2010-es) ("saida de emergência" - seta vertical)</t>
  </si>
  <si>
    <t xml:space="preserve">17.2</t>
  </si>
  <si>
    <t xml:space="preserve">Extintor de incêndio portátil de pó químico abc com capacidade 2a-20b:c (4 kg), inclusive suporte para fixação, exclusive placa sinalizadora em pvc fotoluminescente</t>
  </si>
  <si>
    <t xml:space="preserve">17.3</t>
  </si>
  <si>
    <t xml:space="preserve">Guarda corpo de tubo de ferro galvanizado, diâm. 3" e 2", h=0.8 m inclusive pintura a óleo ou esmalte</t>
  </si>
  <si>
    <t xml:space="preserve">17.4</t>
  </si>
  <si>
    <t xml:space="preserve">Ponto para iluminação de emergência completo, inclusive bloco autônomo de iluminação 2x9w com tomada universal</t>
  </si>
  <si>
    <t xml:space="preserve">REDE DE LÓGICA</t>
  </si>
  <si>
    <t xml:space="preserve">18.1</t>
  </si>
  <si>
    <t xml:space="preserve">Espelho 4" x 2" com conector rj 45 fêmea cat. 5e</t>
  </si>
  <si>
    <t xml:space="preserve">18.2</t>
  </si>
  <si>
    <t xml:space="preserve">Conector rj 45 macho</t>
  </si>
  <si>
    <t xml:space="preserve">18.3</t>
  </si>
  <si>
    <t xml:space="preserve">Fornecimento e instalação de cabo de rede par trançado 4 pares categoria 5e</t>
  </si>
  <si>
    <t xml:space="preserve">18.4</t>
  </si>
  <si>
    <t xml:space="preserve">Switch 24 portas rj-45 10/100 + 2 10/100/1000, inclusive fixação em rack 19"</t>
  </si>
  <si>
    <t xml:space="preserve">18.5</t>
  </si>
  <si>
    <t xml:space="preserve">Patch panel 24 portas rj45/idc cat.5e, inclusive fixação em rack 19"</t>
  </si>
  <si>
    <t xml:space="preserve">18.6</t>
  </si>
  <si>
    <t xml:space="preserve">Fornecimento e instalação de mini rack de parede padrão 19" - 08 u´s x 470mm</t>
  </si>
  <si>
    <t xml:space="preserve">18.7</t>
  </si>
  <si>
    <t xml:space="preserve">Caixa de telefone em chapa de aço padrão telebras do tipo cie-7 1500x1500x150 mm</t>
  </si>
  <si>
    <t xml:space="preserve">18.8</t>
  </si>
  <si>
    <t xml:space="preserve">Guia de cabos fechado horizontal padrão 19" - 2 u´s, inclusive fixação em rack 19"</t>
  </si>
  <si>
    <t xml:space="preserve">18.9</t>
  </si>
  <si>
    <t xml:space="preserve">Calha com 8 tomadas 20a, inclusive fixação em rack padrão 19", com chicote de 2 metros de comprimento</t>
  </si>
  <si>
    <t xml:space="preserve">SERVIÇOS COMPLEMENTARES</t>
  </si>
  <si>
    <t xml:space="preserve">19.1</t>
  </si>
  <si>
    <t xml:space="preserve">Limpeza geral da obra (edificação)</t>
  </si>
  <si>
    <t xml:space="preserve">19.2</t>
  </si>
  <si>
    <t xml:space="preserve">Escada tipo marinheiro de tubo de ferro 1" e 3/4", com h=4.20m, para acesso a caixa d'água, inclusive pintura em esmalte sintético, conforme detalhe em projeto</t>
  </si>
  <si>
    <t xml:space="preserve">19.3</t>
  </si>
  <si>
    <t xml:space="preserve">Parede com sistema em chapas de gesso para drywall, uso interno, com duas faces duplas e estrutura metálica com guias duplas para paredes com área líquida maior ou igual a 6 m2, com vãos</t>
  </si>
  <si>
    <t xml:space="preserve">19.4</t>
  </si>
  <si>
    <t xml:space="preserve">Revestimento em ACM e= 3mm, para fachada acabada, instalado no local, incluindo todos os acessórios de fixação, prevendo os recortes e acabamentos nas esquadrias, arestas e demais componentes da fachada, cores a definir em projeto</t>
  </si>
  <si>
    <t xml:space="preserve">ADMINISTRAÇÃO LOCAL</t>
  </si>
  <si>
    <t xml:space="preserve">20.1</t>
  </si>
  <si>
    <t xml:space="preserve">Administração local</t>
  </si>
  <si>
    <t xml:space="preserve">TOTAIS</t>
  </si>
  <si>
    <t xml:space="preserve">Valor pactuado em contrato: </t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</si>
  <si>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</si>
  <si>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</si>
  <si>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</si>
  <si>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</si>
  <si>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</si>
  <si>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__________________________________________________</t>
  </si>
  <si>
    <t xml:space="preserve">JHONATAN DE OLIVEIRA RECKEL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</si>
  <si>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</si>
  <si>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</si>
  <si>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</si>
  <si>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</si>
  <si>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4ª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</si>
  <si>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DE UM CENTRO DE CONVIVÊNCIA E FORTALECIMENTO DE VÍNCULOS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</si>
  <si>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DE SÃO JACINTO, SÃO ROQUE DO CANAÃ – ES</t>
    </r>
  </si>
  <si>
    <t xml:space="preserve">DESCRIÇÃO</t>
  </si>
  <si>
    <t xml:space="preserve">UND</t>
  </si>
  <si>
    <t xml:space="preserve">POSTE DE CONCRETO DE 7m EMBUTIDO NO PADRÃO DE ENERGIA (25X25)</t>
  </si>
  <si>
    <t xml:space="preserve">1 Pilar de Centro 6Ø 10.0mm = 7,00 m x 6 barras x 0,617 Kg/m = 25,91 Kg</t>
  </si>
  <si>
    <t xml:space="preserve">Fundação do Poste: Broca de 2,00 m com  6Ø 10.0mm = 2,00 m x 6 barras x 0,617 Kg/m = 7,40 Kg</t>
  </si>
  <si>
    <t xml:space="preserve">SAPATAS</t>
  </si>
  <si>
    <t xml:space="preserve">16 Barras x 0,97 m x 0,617 Kg x 10 Unidades: 95,76 Kg</t>
  </si>
  <si>
    <t xml:space="preserve">12 Barras x 0,97 m x 0,617 Kg x 14 Unidades: 100,55 Kg</t>
  </si>
  <si>
    <t xml:space="preserve">VIGAS BALDRAME</t>
  </si>
  <si>
    <t xml:space="preserve">Vigas 15 x 40</t>
  </si>
  <si>
    <t xml:space="preserve">V1 – 8,39 m x 6 barras Ø 10 mm x 0,617 Kg/m = 31,06 Kg</t>
  </si>
  <si>
    <t xml:space="preserve">V12 – 7,27 m x 7 barras Ø 10 mm x 0,617 Kg/m = 31,40 Kg</t>
  </si>
  <si>
    <t xml:space="preserve">V13 – 12,74 m x 6 barras Ø 10 mm x 0,617 Kg/m = 47,16 Kg</t>
  </si>
  <si>
    <t xml:space="preserve">V24 – 7,34 m x 7 barras Ø 10 mm x 0,617 Kg/m = 31,70 Kg</t>
  </si>
  <si>
    <t xml:space="preserve">Vigas 15 x 30</t>
  </si>
  <si>
    <t xml:space="preserve">V2 - 3,84 m x 4 barras Ø 10 mm x 0,617 Kg/m = 9,48 Kg</t>
  </si>
  <si>
    <t xml:space="preserve">V3 - 8,54 m x 5 barras Ø 10 mm x 0,617 Kg/m = 26,35 Kg</t>
  </si>
  <si>
    <t xml:space="preserve">V4 – 5,34 m x 4 barras Ø 10 mm x 0,617 Kg/m = 13,18 Kg</t>
  </si>
  <si>
    <t xml:space="preserve">V5 – 2,84 m x 4 barras Ø 10 mm x 0,617 Kg/m = 7,01 Kg</t>
  </si>
  <si>
    <t xml:space="preserve">V6 – 7,24 m x 4 barras Ø 10 mm x 0,617 Kg/m = 17,87 Kg</t>
  </si>
  <si>
    <t xml:space="preserve">V7 – 5,19 m x 5 barras Ø 10 mm x 0,617 Kg/m = 16,01 Kg</t>
  </si>
  <si>
    <t xml:space="preserve">V8 – 2,84 m x 4 barras Ø 10 mm x 0,617 Kg/m = 7,01 Kg</t>
  </si>
  <si>
    <t xml:space="preserve">V9 – 7,24 m x 4 barras Ø 10 mm x 0,617 Kg/m = 17,87 Kg</t>
  </si>
  <si>
    <t xml:space="preserve">V10 – 5,89 m x 5 barras Ø 10 mm x 0,617 Kg/m = 18,17 Kg</t>
  </si>
  <si>
    <t xml:space="preserve">V11 – 5,77 m x 6 barras Ø 10 mm x 0,617 Kg/m = 21,36 Kg</t>
  </si>
  <si>
    <t xml:space="preserve">V14  - 7,64 m x 5 barras Ø 10 mm x 0,617 Kg/m = 23,57 Kg</t>
  </si>
  <si>
    <t xml:space="preserve">V15 – 4,49 m x 5 barras Ø 10 mm x 0,617 Kg/m = 13,85 Kg</t>
  </si>
  <si>
    <t xml:space="preserve">V16 – 4,49 m x 5 barras Ø 10 mm x 0,617 Kg/m = 13,85 Kg</t>
  </si>
  <si>
    <t xml:space="preserve">V17 – 4,49 m x 5 barras Ø 10 mm x 0,617 Kg/m = 13,85 Kg</t>
  </si>
  <si>
    <t xml:space="preserve">V18 – 6,74 m x 4 barras Ø 10 mm x 0,617 Kg/m = 16,63 Kg</t>
  </si>
  <si>
    <t xml:space="preserve">V19 – 6,89 m x 5 barras Ø 10 mm x 0,617 Kg/m = 21,26 Kg</t>
  </si>
  <si>
    <t xml:space="preserve">V20 – 16,84 m x 5 barras Ø 10 mm x 0,617 Kg/m = 51,95 Kg</t>
  </si>
  <si>
    <t xml:space="preserve">V21 – 5,34 m x 5 barras Ø 10 mm x 0,617 Kg/m = 16,47 Kg</t>
  </si>
  <si>
    <t xml:space="preserve">V22 – 21,09 m x 5 barras Ø 10 mm x 0,617 Kg/m = 65,06 Kg</t>
  </si>
  <si>
    <t xml:space="preserve">V23 – 6,74 m x 4 barras Ø 10 mm x 0,617 Kg/m = 16,63 Kg</t>
  </si>
  <si>
    <t xml:space="preserve">PILARETES COM ESPERAS</t>
  </si>
  <si>
    <t xml:space="preserve">6 Pilares de Centro 6Ø 10.0mm = 2,10 m x 6 barras x 6 pilares.: 46,65 Kg</t>
  </si>
  <si>
    <t xml:space="preserve">3 Pilares de Canto 6Ø 10.0mm = 2,10 m x 6 barras x 3 pilares: 23,32 Kg</t>
  </si>
  <si>
    <t xml:space="preserve">9 Pilares de Canto 4Ø 10.0mm = 2,10 m x 4 barras x 9 pilares: 46,65 Kg</t>
  </si>
  <si>
    <t xml:space="preserve">5 Pilares de Canto 4Ø 10.0mm = 2,40 m x 4 barras x 5 pilares (próximo ao muro de arrimo): 29,62 Kg</t>
  </si>
  <si>
    <t xml:space="preserve">1 Pilar morre no baldrame 4Ø 10.0mm = 1,6 m x 4 barras x 1 pilar: 3,95 kg</t>
  </si>
  <si>
    <t xml:space="preserve">Referente a 1ª medição: -840,00 kg</t>
  </si>
  <si>
    <t xml:space="preserve">Saldo a aditivar: 21,93 Kg</t>
  </si>
  <si>
    <r>
      <rPr>
        <b val="true"/>
        <sz val="12"/>
        <rFont val="Times New Roman"/>
        <family val="1"/>
        <charset val="1"/>
      </rPr>
      <t xml:space="preserve">NOTA:</t>
    </r>
    <r>
      <rPr>
        <sz val="12"/>
        <rFont val="Times New Roman"/>
        <family val="1"/>
        <charset val="1"/>
      </rPr>
      <t xml:space="preserve"> </t>
    </r>
    <r>
      <rPr>
        <sz val="12"/>
        <color rgb="FF000000"/>
        <rFont val="Times New Roman"/>
        <family val="1"/>
        <charset val="1"/>
      </rPr>
      <t xml:space="preserve">Na Memória de Cálculo original não foram considerados os trechos de armadura que atravessam outras vigas, pilares e as dobras no final das vigas.</t>
    </r>
  </si>
  <si>
    <t xml:space="preserve">2ª Medição</t>
  </si>
  <si>
    <t xml:space="preserve">PILARES TÉRREO P/ COBERTURA</t>
  </si>
  <si>
    <t xml:space="preserve">(0,15 m + 0,15 m + 0,30 m + 0,30 m) x 2,70 m x 22 pilares = 53,46 m²</t>
  </si>
  <si>
    <t xml:space="preserve">3ª Medição</t>
  </si>
  <si>
    <r>
      <rPr>
        <b val="true"/>
        <sz val="12"/>
        <rFont val="Times New Roman"/>
        <family val="1"/>
        <charset val="1"/>
      </rPr>
      <t xml:space="preserve">VIGAS </t>
    </r>
    <r>
      <rPr>
        <b val="true"/>
        <strike val="true"/>
        <sz val="12"/>
        <rFont val="Times New Roman"/>
        <family val="1"/>
        <charset val="1"/>
      </rPr>
      <t xml:space="preserve">TÉRREO </t>
    </r>
    <r>
      <rPr>
        <b val="true"/>
        <sz val="12"/>
        <rFont val="Times New Roman"/>
        <family val="1"/>
        <charset val="1"/>
      </rPr>
      <t xml:space="preserve">(COBERTURA)</t>
    </r>
  </si>
  <si>
    <t xml:space="preserve">Vigas 15 x 40 </t>
  </si>
  <si>
    <t xml:space="preserve">V1 – 7,85 m x 0,15 m + (8,30 m x 0,28 m x 2 lados) = 5,83 m²</t>
  </si>
  <si>
    <t xml:space="preserve">V3B – 4,71 m x 0,15 m + (4,71 m x 0,28 m x 2 lados) = 4,34 m²</t>
  </si>
  <si>
    <t xml:space="preserve">V5B – 3,42 m x 0,15 m + (3,42 m x 0,28 m x 2 lados) = 4,28 m²</t>
  </si>
  <si>
    <t xml:space="preserve">V6 – 4,80 m x 0,15 m + (4,80 m x 0,28 m x 2 lados) = 3,41 m²</t>
  </si>
  <si>
    <t xml:space="preserve">V8 – 5,50 m x 0,15 m + (5,50 m x 0,28 m x 2 lados) = 5,23 m²</t>
  </si>
  <si>
    <t xml:space="preserve">V9A – 5,35 m x 0,15 m + (5,35 m x 0,28 m x 2 lados) = 3,80 m²</t>
  </si>
  <si>
    <t xml:space="preserve">V9 B – 6,70 m x 0,15 m + (6,70 m x 0,28 m x 2 lados) = 6,37 m²</t>
  </si>
  <si>
    <t xml:space="preserve">V10 – 12,50 m x 0,15 m + (12,50 m x 0,28 m x 2 lados) = 11,59 m²</t>
  </si>
  <si>
    <t xml:space="preserve">V13 – 3,95 m x 0,15 m + (3,95 m x 0,28 m x 2 lados) = 2,80 m²</t>
  </si>
  <si>
    <t xml:space="preserve">V15B – 7,60 m x 0,15 m + (7,60 m x 0,28 m x 2 lados) = 5,40 m²</t>
  </si>
  <si>
    <t xml:space="preserve">V16 – 4,80 m x 0,15 m + (4,80 m x 0,28 m x 2 lados) = 3,41 m²</t>
  </si>
  <si>
    <t xml:space="preserve">V19 – 6,80 m x 0,15 m + (6,80 m x 0,28 m x 2 lados) = 4,83 m²</t>
  </si>
  <si>
    <t xml:space="preserve">V2 – 4,55 m x 0,15 m + (4,55 m x 0,18 m x 2 lados) = 2,32  m²</t>
  </si>
  <si>
    <t xml:space="preserve">V3A – 3,29 m x 0,15 m + (3,29 m x 0,18 m x 2 lados) = 1,68 m²</t>
  </si>
  <si>
    <t xml:space="preserve">V4 – 4,95 m x 0,15 m + (4,95 m x 0,18 m x 2 lados) = 2,52 m²</t>
  </si>
  <si>
    <t xml:space="preserve">V5A – 3,28 m x 0,15 m + (3,28 m x 0,18 m x 2 lados) = 5,02 m²</t>
  </si>
  <si>
    <t xml:space="preserve">V7 – 6,70 m x 0,15 m + (6,70 m x 0,30 m x 2 lados) = 3,42 m²</t>
  </si>
  <si>
    <t xml:space="preserve">V11 – 7,40 m x 0,15 m + (7,40 m x 0,18 m x 2 lados) = 3,77 m²</t>
  </si>
  <si>
    <t xml:space="preserve">V12 – 3,95 m x 0,15 m + (3,95 m x 0,18 m x 2 lados) = 2,01 m²</t>
  </si>
  <si>
    <t xml:space="preserve">V14 – 20,40 m x 0,15 m + (20,40 m x 0,18 m x 2 lados) = 10,40 m²</t>
  </si>
  <si>
    <t xml:space="preserve">V17 – 6,35 m x 0,15 m + (6,35 m x 0,18 m x 2 lados) = 3,24 m²</t>
  </si>
  <si>
    <t xml:space="preserve">V15a – 4,80 m x 0,15 m + (4,80 m x 0,18 m x 2 lados) = 2,45 m²</t>
  </si>
  <si>
    <t xml:space="preserve">V15c – 3,60 m x 0,15 m + (3,60 m x 0,18 m x 2 lados) = 1,84 m²</t>
  </si>
  <si>
    <t xml:space="preserve">V18 – 6,35 m x 0,15 m + (6,35 m x 0,18 m x 2 lados) = 3,24 m²</t>
  </si>
  <si>
    <t xml:space="preserve">PILARES PLATIBANDA</t>
  </si>
  <si>
    <t xml:space="preserve">OBS: pilares a cada 3,00 m; Perímetro = 61,85 m; número de pilares = 21 pilares</t>
  </si>
  <si>
    <t xml:space="preserve">(0,10 m x 4 lados) x 1,60 m x 21 pilares = 13,44 m²</t>
  </si>
  <si>
    <t xml:space="preserve">VIGAS BALANÇO</t>
  </si>
  <si>
    <t xml:space="preserve">VB1 (lado externo) – 9,90 m x 0,15 m + (9,90 m x 0,30 m) = 4,46  m²</t>
  </si>
  <si>
    <t xml:space="preserve">VB1 (lado interno) – 9,15 m x 0,18 m = 1,65  m²</t>
  </si>
  <si>
    <t xml:space="preserve">VB2 (lado externo) – 4,20 m x 0,15 m + (4,20 m x 0,30 m) = 1,89  m²</t>
  </si>
  <si>
    <t xml:space="preserve">VB2 (lado interno) – 3,90 m x 0,18 m = 0,70  m²</t>
  </si>
  <si>
    <t xml:space="preserve">VB3 (lado externo) – 14,10 m x 0,15 m + (14,10 m x 0,30 m) = 6,34 m²</t>
  </si>
  <si>
    <t xml:space="preserve">VB3 (lado interno) – 13,20 m x 0,18 m = 2,38 m²</t>
  </si>
  <si>
    <t xml:space="preserve">VB4 (lado externo) – 14,75 m x 0,15 m + (14,10 m x 0,30 m) = 6,64 m²</t>
  </si>
  <si>
    <t xml:space="preserve">VB4 (lado interno) – 13,70 m x 0,18 m = 2,47 m²</t>
  </si>
  <si>
    <t xml:space="preserve">VB5 (lado externo) – 7,70 m x 0,15 m + (7,70 m x 0,30 m) = 3,47 m²</t>
  </si>
  <si>
    <t xml:space="preserve">VB5 (lado interno) – 7,25 m x 0,18 m = 1,31 m²</t>
  </si>
  <si>
    <t xml:space="preserve">VB6 (lado externo) – 22,30 m x 0,15 m + (22,30 m x 0,30 m) = 10,04 m²</t>
  </si>
  <si>
    <t xml:space="preserve">VB6 (lado interno) – 21,10 m x 0,18 m = 3,80 m²</t>
  </si>
  <si>
    <t xml:space="preserve">VIGAS DE SUSTENTAÇÃO DA VIGA EM BALANÇO</t>
  </si>
  <si>
    <t xml:space="preserve">V. Balanço – 0,65 m x 0,15 m + (0,65 m x 0,18 m x 2 lados) x 20 = 6,63 m²</t>
  </si>
  <si>
    <t xml:space="preserve">V. Balanço – 1,20 m x 0,15 m + (1,20 m x 0,18 m x 2 lados) x 2 = 1,22 m²</t>
  </si>
  <si>
    <t xml:space="preserve">4ª Medição</t>
  </si>
  <si>
    <t xml:space="preserve">DIFERENÇA MEDIDA</t>
  </si>
  <si>
    <t xml:space="preserve">(0,15 m + 0,15 m + 0,30 m + 0,30 m) x 0,10 m x 11 pilares = 53,46 m² (mudança de 2,70m para 2,80m) = 0,99 m²</t>
  </si>
  <si>
    <t xml:space="preserve">(0,15 m + 0,15 m + 0,30 m + 0,30 m) x 2,70 m x 1 pilar = 2,43 m²</t>
  </si>
  <si>
    <t xml:space="preserve">PILARES PLATIBANDA (Executados nos cantos + 1 unidade).: 5 unidades</t>
  </si>
  <si>
    <t xml:space="preserve">(0,10 m x 4 lados) x 1,60 m x 5 pilares = 3,20 m²</t>
  </si>
  <si>
    <t xml:space="preserve">VIGAS DE TOPO NA PLATIBANDA (ACRESCIDO)</t>
  </si>
  <si>
    <t xml:space="preserve">(0,15 m) x 62,10 m x 2 lados = 18,63 m²</t>
  </si>
  <si>
    <t xml:space="preserve">PILARES COBERTURA/CAIXA D’ÁGUA</t>
  </si>
  <si>
    <t xml:space="preserve">(0,15 m + 0,15 m + 0,30 m + 0,30 m) x 2,90 m x 3 pilares = 7,83 m² (medido in loco)</t>
  </si>
  <si>
    <t xml:space="preserve">(0,15 m + 0,15 m + 0,30 m + 0,30 m) x 2,00 m x 1 pilares = 1,80 m² (medido in loco)</t>
  </si>
  <si>
    <t xml:space="preserve">VIGAS COBERTURA/CAIXA D’ÁGUA</t>
  </si>
  <si>
    <t xml:space="preserve">4,10 m x 0,15 m + (4,10 m x 0,30 m x 2 lados) x 1 viga = 3,07 m²</t>
  </si>
  <si>
    <t xml:space="preserve">4,75 m x 0,15 m + (4,75 m x 0,30 m x 2 lados) x 1 viga = 3,56 m²</t>
  </si>
  <si>
    <t xml:space="preserve">LAJE CAIXA D’ÁGUA</t>
  </si>
  <si>
    <t xml:space="preserve">Fundo: 4,00 m x 1,80 m.: 7,20 m²</t>
  </si>
  <si>
    <t xml:space="preserve">Laterais: (4,00 m + 4,00 m + 1,80 m) x 0,10 m  = 0,98 m²</t>
  </si>
  <si>
    <t xml:space="preserve">0,15 m x 0,30 m x 2,70 m x 22 pilares = 2,67 m³</t>
  </si>
  <si>
    <t xml:space="preserve">V1 – 8,30 m x 0,15 m x 0,40 m = 0,50 m³</t>
  </si>
  <si>
    <t xml:space="preserve">V3B – 4,71 m x 0,15 m x 0,40 m = 0,28 m³</t>
  </si>
  <si>
    <t xml:space="preserve">V5B – 3,42 m x 0,15 m x 0,40 m = 0,28 m³</t>
  </si>
  <si>
    <t xml:space="preserve">V6 – 4,80 m x 0,15 m x 0,40 m = 0,28 m³</t>
  </si>
  <si>
    <t xml:space="preserve">V8 – 5,50 m x 0,15 m x 0,40 m = 0,33 m³</t>
  </si>
  <si>
    <t xml:space="preserve">V9A – 5,35 m x 0,15 m x 0,40 m = 0,31 m³</t>
  </si>
  <si>
    <t xml:space="preserve">V9 B – 6,70 m x 0,15 m x 0,40 m = 0,40 m³</t>
  </si>
  <si>
    <t xml:space="preserve">V10 – 12,50 m x 0,15 m x 0,40 m = 0,73 m³</t>
  </si>
  <si>
    <t xml:space="preserve">V13 – 3,95 m x 0,15 m x 0,40 m = 0,24 m³</t>
  </si>
  <si>
    <t xml:space="preserve">V15B – 7,60 m x 0,15 m x 0,40 m = 0,29 m³</t>
  </si>
  <si>
    <t xml:space="preserve">V16 – 4,80 m x 0,15 m x 0,40 m = 0,41 m³</t>
  </si>
  <si>
    <t xml:space="preserve">V19 – 6,80 m x 0,15 m x 0,40 m = 0,41 m³</t>
  </si>
  <si>
    <t xml:space="preserve">V2 – 4,55 m x 0,15 m x 0,30 m = 0,20 m³</t>
  </si>
  <si>
    <t xml:space="preserve">V3A – 3,29 m x 0,15 m x 0,30 m = 0,15 m³</t>
  </si>
  <si>
    <t xml:space="preserve">V4 – 4,95 m x 0,15 m x 0,30 m = 0,22 m³</t>
  </si>
  <si>
    <t xml:space="preserve">V5A – 3,28 m x 0,30 m = 0,15 m³</t>
  </si>
  <si>
    <t xml:space="preserve">V7 – 6,70 m x 0,15 m x 0,30 m = 0,30 m³</t>
  </si>
  <si>
    <t xml:space="preserve">V11 – 7,40 m x 0,15 m x 0,30 m = 0,33 m³</t>
  </si>
  <si>
    <t xml:space="preserve">V12 – 3,95 m x 0,15 m x 0,30 m = 0,18 m³</t>
  </si>
  <si>
    <t xml:space="preserve">V14 – 20,40 m x 0,15 m x 0,30 m = 0,92 m³</t>
  </si>
  <si>
    <t xml:space="preserve">V17 – 6,35 m x 0,15 m x 0,30 m = 0,29 m³</t>
  </si>
  <si>
    <t xml:space="preserve">V15a – 4,80 m x 0,15 m x 0,30 m = 0,22 m³</t>
  </si>
  <si>
    <t xml:space="preserve">V15c – 3,60 m x 0,15 m x 0,30 m = 0,16 m³</t>
  </si>
  <si>
    <t xml:space="preserve">V18 – 6,35 m x 0,15 m x 0,30 m = 0,29 m³</t>
  </si>
  <si>
    <t xml:space="preserve">0,10 m x 0,10 m x 1,60 m x 21 pilares = 0,34 m³</t>
  </si>
  <si>
    <t xml:space="preserve">VB1 (lado externo) – 9,90 m x 0,15 m x 0,30 m = 0,45 m³</t>
  </si>
  <si>
    <t xml:space="preserve">VB2 (lado externo) – 4,20 m x 0,15 m x 0,30 m = 0,19 m³</t>
  </si>
  <si>
    <t xml:space="preserve">VB3 (lado externo) – 14,10 m x 0,15 m x 0,30 m = 0,63 m³</t>
  </si>
  <si>
    <t xml:space="preserve">VB4 (lado externo) – 14,75 m x 0,15 m x 0,30 m = 0,66 m³</t>
  </si>
  <si>
    <t xml:space="preserve">VB5 (lado externo) – 7,70 m x 0,15 m x 0,30 m = 0,35 m³</t>
  </si>
  <si>
    <t xml:space="preserve">VB6 (lado externo) – 22,30 m x 0,15 m x 0,30 m = 1,00 m³</t>
  </si>
  <si>
    <t xml:space="preserve">V. Balanço – 0,65 m x 0,15 m x 0,30 m x 20 = 0,59 m²</t>
  </si>
  <si>
    <t xml:space="preserve">V. Balanço – 1,20 m x 0,15 m x 0,30 m x 2 = 0,11 m²</t>
  </si>
  <si>
    <t xml:space="preserve">0,15 m x 0,30 m x 2,70 m x 1 pilar = 0,12 m³ (Contemplando os 23 Pilares)</t>
  </si>
  <si>
    <t xml:space="preserve">0,15 m x 0,30 m x 0,10 m x 11 pilar = 0,05 m³ (Contemplando os 23 Pilares) h=2,80m</t>
  </si>
  <si>
    <t xml:space="preserve">(0,10 m x 0,10 m) x 1,60 m x 5 pilares = 0,08 m³</t>
  </si>
  <si>
    <t xml:space="preserve">(0,10 m) x (0,15 m) x 62,10 m = 0,93 m²</t>
  </si>
  <si>
    <t xml:space="preserve">(0,15 m x 0,30 m) x 2,90 m x 3 pilares = 0,39 m³ (medido in loco)</t>
  </si>
  <si>
    <t xml:space="preserve">(0,15 m x 0,30 m) x 2,00 m x 1 pilares = 0,09 m³ (medido in loco)</t>
  </si>
  <si>
    <t xml:space="preserve">4,10 m x 0,15 m x 0,30 m = 0,18 m³</t>
  </si>
  <si>
    <t xml:space="preserve">4,75 m x 0,15 m x 0,30 m = 0,21 m³</t>
  </si>
  <si>
    <t xml:space="preserve">Fundo: 4,00 m x 1,80 m x 0,10 m.: 0,72 m²</t>
  </si>
  <si>
    <t xml:space="preserve">Pilares com estribo Ø 5 mm a cada 0,15 m comprimento 0,80 m = (2,70 m/0,15 m) x 0,80 m x 0,154 Kg/m x 23 pilares = 51,00 Kg</t>
  </si>
  <si>
    <t xml:space="preserve">Vigas 15 x 40  Ø 5 mm a cada 0,15 m c = 1,00 m</t>
  </si>
  <si>
    <t xml:space="preserve">V1.: (7,85 m/0,15) x 1,00 m x 0,154 Kg/m = 8,06 Kg (sem pilares)</t>
  </si>
  <si>
    <t xml:space="preserve">V3b.: (4,55 m/0,15) x 1,00 m x 0,154 Kg/m = 4,67 Kg  (+1/2 pilar interno)</t>
  </si>
  <si>
    <t xml:space="preserve">V5b.:(3,43 m/0,15) x 1,00 m x 0,154 Kg/m = 3,52 Kg  (pilar interno)</t>
  </si>
  <si>
    <t xml:space="preserve">V13.:(5,35 m/0,15) x 1,00 m x 0,154 Kg/m = 5,49 Kg (sem pilares)</t>
  </si>
  <si>
    <t xml:space="preserve">Viga de Transição (V2).: (3,95 m/0,15) x 1,00 m x 0,154 Kg/m = 4,06 Kg (sem vigas)</t>
  </si>
  <si>
    <t xml:space="preserve">Vigas 15 x 30  Ø 5 mm a cada 0,15 m c = 0,80 m</t>
  </si>
  <si>
    <t xml:space="preserve">V3a.: (3,29 m/0,15) x 0,80 m x 0,154 Kg/m = 2,70 Kg  (sem pilares)</t>
  </si>
  <si>
    <t xml:space="preserve">V2.: (4,55 m/0,15) x 0,80 m x 0,154 Kg/m = 3,74 Kg (entre vigas)</t>
  </si>
  <si>
    <t xml:space="preserve">V12.: (3,95 m/0,15) x 0,80 m x 0,154 Kg/m = 3,24 Kg</t>
  </si>
  <si>
    <t xml:space="preserve">VB1.: (9,90 m/0,15) x 0,80 m x 0,154 Kg/m = 8,13 Kg</t>
  </si>
  <si>
    <t xml:space="preserve">V14.: (9,70 m/0,15) x 0,80 m x 0,154 Kg/m = 7,97 Kg (parcial)</t>
  </si>
  <si>
    <t xml:space="preserve">V1.: Viga com estribo Ø 5 mm a cada 0,15 m comprimento 0,80 m = (0,80 m/0,15 m) x 0,80 m x 0,154 Kg/m x 2 vigas = 1,31 Kg (sem pilares)</t>
  </si>
  <si>
    <t xml:space="preserve">V3a.: Viga com estribo Ø 5 mm a cada 0,15 m comprimento 0,80 m = (0,80 m/0,15 m) x 0,80 m x 0,154 Kg/m x 1 viga = 0,66 Kg</t>
  </si>
  <si>
    <t xml:space="preserve">V3b.: Viga com estribo Ø 5 mm a cada 0,15 m comprimento 0,80 m = (0,80 m/0,15 m) x 0,80 m x 0,154 Kg/m x 1 viga = 0,66 Kg</t>
  </si>
  <si>
    <t xml:space="preserve">V5b.: Viga com estribo Ø 5 mm a cada 0,15 m comprimento 0,80 m = (0,80 m/0,15 m) x 0,80 m x 0,154 Kg/m x 1 viga = 0,66 Kg</t>
  </si>
  <si>
    <t xml:space="preserve">V12.: Viga com estribo Ø 5 mm a cada 0,15 m comprimento 0,80 m = (0,80 m/0,15 m) x 0,80 m x 0,154 Kg/m x 1 viga = 0,66 Kg</t>
  </si>
  <si>
    <t xml:space="preserve">V6.: (4,65 m/0,15) x 1,00 m x 0,154 Kg/m = 4,77 Kg</t>
  </si>
  <si>
    <t xml:space="preserve">V8.: (5,35 m/0,15) x 1,00 m x 0,154 Kg/m = 5,49 Kg</t>
  </si>
  <si>
    <t xml:space="preserve">V9A.:(5,35 m/0,15) x 1,00 m x 0,154 Kg/m = 5,49 Kg </t>
  </si>
  <si>
    <t xml:space="preserve">V9B.:(6,70 m/0,15) x 1,00 m x 0,154 Kg/m = 6,88 Kg</t>
  </si>
  <si>
    <t xml:space="preserve">V10.: (12,50 m/0,15) x 1,00 m x 0,154 Kg/m = 12,83 Kg</t>
  </si>
  <si>
    <t xml:space="preserve">V15B.: (7,60 m/0,15) x 1,00 m x 0,154 Kg/m = 7,80 Kg</t>
  </si>
  <si>
    <r>
      <rPr>
        <sz val="12"/>
        <color rgb="FF000000"/>
        <rFont val="Times New Roman"/>
        <family val="1"/>
        <charset val="1"/>
      </rPr>
      <t xml:space="preserve">V19</t>
    </r>
    <r>
      <rPr>
        <sz val="12"/>
        <rFont val="Times New Roman"/>
        <family val="1"/>
        <charset val="1"/>
      </rPr>
      <t xml:space="preserve">.: (6,80 m/0,15) x 1,00 m x 0,154 Kg/m = 6,98 Kg</t>
    </r>
  </si>
  <si>
    <r>
      <rPr>
        <sz val="12"/>
        <color rgb="FF000000"/>
        <rFont val="Times New Roman"/>
        <family val="1"/>
        <charset val="1"/>
      </rPr>
      <t xml:space="preserve">V4</t>
    </r>
    <r>
      <rPr>
        <sz val="12"/>
        <rFont val="Times New Roman"/>
        <family val="1"/>
        <charset val="1"/>
      </rPr>
      <t xml:space="preserve">.: (4,95 m/0,15) x 0,80 m x 0,154 Kg/m = 4,07 Kg </t>
    </r>
  </si>
  <si>
    <t xml:space="preserve">V7.: (6,70 m/0,15) x 0,80 m x 0,154 Kg/m = 5,50 Kg </t>
  </si>
  <si>
    <r>
      <rPr>
        <sz val="12"/>
        <color rgb="FF000000"/>
        <rFont val="Times New Roman"/>
        <family val="1"/>
        <charset val="1"/>
      </rPr>
      <t xml:space="preserve">V17</t>
    </r>
    <r>
      <rPr>
        <sz val="12"/>
        <rFont val="Times New Roman"/>
        <family val="1"/>
        <charset val="1"/>
      </rPr>
      <t xml:space="preserve">.: (6,35 m/0,15) x 0,80 m x 0,154 Kg/m = 5,22 Kg </t>
    </r>
  </si>
  <si>
    <r>
      <rPr>
        <sz val="12"/>
        <color rgb="FF000000"/>
        <rFont val="Times New Roman"/>
        <family val="1"/>
        <charset val="1"/>
      </rPr>
      <t xml:space="preserve">V15A</t>
    </r>
    <r>
      <rPr>
        <sz val="12"/>
        <rFont val="Times New Roman"/>
        <family val="1"/>
        <charset val="1"/>
      </rPr>
      <t xml:space="preserve">.: (4,80 m/0,15) x 0,80 m x 0,154 Kg/m = 3,94 Kg</t>
    </r>
  </si>
  <si>
    <r>
      <rPr>
        <sz val="12"/>
        <color rgb="FF000000"/>
        <rFont val="Times New Roman"/>
        <family val="1"/>
        <charset val="1"/>
      </rPr>
      <t xml:space="preserve">V15C</t>
    </r>
    <r>
      <rPr>
        <sz val="12"/>
        <rFont val="Times New Roman"/>
        <family val="1"/>
        <charset val="1"/>
      </rPr>
      <t xml:space="preserve">.: (3,60 m/0,15) x 0,80 m x 0,154 Kg/m = 2,96 Kg</t>
    </r>
  </si>
  <si>
    <r>
      <rPr>
        <sz val="12"/>
        <color rgb="FF000000"/>
        <rFont val="Times New Roman"/>
        <family val="1"/>
        <charset val="1"/>
      </rPr>
      <t xml:space="preserve">V18</t>
    </r>
    <r>
      <rPr>
        <sz val="12"/>
        <rFont val="Times New Roman"/>
        <family val="1"/>
        <charset val="1"/>
      </rPr>
      <t xml:space="preserve">.: (6,35 m/0,15) x 0,80 m x 0,154 Kg/m = 5,22 Kg</t>
    </r>
  </si>
  <si>
    <t xml:space="preserve">Pilares com estribo Ø 5 mm a cada 0,15 m comprimento 0,30 m = (1,60 m/0,15 m) x 0,30 m x 0,154 Kg/m x 21 pilares = 10,35 Kg</t>
  </si>
  <si>
    <t xml:space="preserve">VIGAS EM BALANÇO</t>
  </si>
  <si>
    <r>
      <rPr>
        <sz val="12"/>
        <color rgb="FF000000"/>
        <rFont val="Times New Roman"/>
        <family val="1"/>
        <charset val="1"/>
      </rPr>
      <t xml:space="preserve">VB1</t>
    </r>
    <r>
      <rPr>
        <sz val="12"/>
        <rFont val="Times New Roman"/>
        <family val="1"/>
        <charset val="1"/>
      </rPr>
      <t xml:space="preserve">.: (9,90 m/0,15) x 0,80 m x 0,154 Kg/m = 8,13 Kg </t>
    </r>
  </si>
  <si>
    <t xml:space="preserve">VB2.: (4,20 m/0,15) x 0,80 m x 0,154 Kg/m = 3,45 Kg </t>
  </si>
  <si>
    <t xml:space="preserve">VB3.: (14,10 m/0,15) x 0,80 m x 0,154 Kg/m = 11,58 Kg </t>
  </si>
  <si>
    <t xml:space="preserve">VB4.: (14,75 m/0,15) x 0,80 m x 0,154 Kg/m = 12,11 Kg</t>
  </si>
  <si>
    <t xml:space="preserve">VB5.: (7,70 m/0,15) x 0,80 m x 0,154 Kg/m = 6,32 Kg</t>
  </si>
  <si>
    <t xml:space="preserve">VB6.: (22,30 m/0,15) x 0,80 m x 0,154 Kg/m = 18,32 Kg</t>
  </si>
  <si>
    <t xml:space="preserve">V. Balanço – 0,80 m x 0,15 m x 0,30 m x 14 = 9,20 Kg</t>
  </si>
  <si>
    <t xml:space="preserve">V. Balanço – 1,35 m x 0,15 m x 0,30 m x 2 = 2,22 Kg</t>
  </si>
  <si>
    <t xml:space="preserve">V14.: (22,30-9,70 m/0,15) x 0,80 m x 0,154 Kg/m = 6,78 Kg (parcial)</t>
  </si>
  <si>
    <t xml:space="preserve">Pilares com estribo Ø 5 mm a cada 0,15 m comprimento 0,30 m = (1,60 m/0,15 m) x 0,30 m x 0,154 Kg/m x 5 pilares (acrescidos) = 2,46 Kg</t>
  </si>
  <si>
    <t xml:space="preserve">Viga com estribo Ø 5 mm a cada 0,15 m comprimento 0,80 m = (4,10 m): 3,45+3,57: 7,02 Kg</t>
  </si>
  <si>
    <t xml:space="preserve">Viga com estribo Ø 5 mm a cada 0,15 m comprimento 0,80 m = (4,75 m): 7,76 Kg</t>
  </si>
  <si>
    <t xml:space="preserve">Pilares com estribo Ø 5 mm a cada 0,15 m comprimento 0,80 m = (2,90 m/0,15 m) x 0,80 m x 0,154 Kg/m x 3 pilares = 7,15 Kg</t>
  </si>
  <si>
    <t xml:space="preserve">Pilares com estribo Ø 5 mm a cada 0,15 m comprimento 0,80 m = (2,00 m/0,15 m) x 0,80 m x 0,154 Kg/m x 1 pilares = 1,64 Kg</t>
  </si>
  <si>
    <r>
      <rPr>
        <sz val="12"/>
        <rFont val="Calibri"/>
        <family val="2"/>
        <charset val="1"/>
      </rPr>
      <t xml:space="preserve">Laje caixa d'água - Malha 12x12cm - Ø 5 mm</t>
    </r>
    <r>
      <rPr>
        <sz val="12"/>
        <rFont val="Times New Roman"/>
        <family val="1"/>
        <charset val="1"/>
      </rPr>
      <t xml:space="preserve">: 4,00 m / 0,12 m x 1,80: 60,00 m x 0,154 Kg/m.: 9,24 Kg</t>
    </r>
  </si>
  <si>
    <r>
      <rPr>
        <sz val="12"/>
        <rFont val="Calibri"/>
        <family val="2"/>
        <charset val="1"/>
      </rPr>
      <t xml:space="preserve">Laje caixa d'água - Malha 12x12cm - Ø 5 mm</t>
    </r>
    <r>
      <rPr>
        <sz val="12"/>
        <rFont val="Times New Roman"/>
        <family val="1"/>
        <charset val="1"/>
      </rPr>
      <t xml:space="preserve">: 1,80 m / 0,12 m x 4,00: 60,00 m x 0,154 Kg/m: 9,24 Kg</t>
    </r>
  </si>
  <si>
    <t xml:space="preserve">PILARES TÉRREO</t>
  </si>
  <si>
    <t xml:space="preserve">6 Pilares de Centro 6Ø 10.0mm = 2,70 m x 6 barras x 6 pilares x 0,617 Kg/m = 59,97 Kg</t>
  </si>
  <si>
    <t xml:space="preserve">3 Pilares de Canto 6Ø 10.0mm = 2,70 m x 6 barras x 3 pilares x 0,617 Kg/m = 29,99 Kg</t>
  </si>
  <si>
    <t xml:space="preserve">14 Pilares de Canto 4Ø 10.0mm = 2,70 m x 4 barras x 14 pilares x 0,617 Kg/m = 93,29 Kg</t>
  </si>
  <si>
    <t xml:space="preserve">NOTA: O transpasse na viga será colocado no aditivo </t>
  </si>
  <si>
    <t xml:space="preserve">V1.: 8,30 m x 6 barras Ø 10 mm x 0,617 Kg/m = 30,73 Kg</t>
  </si>
  <si>
    <t xml:space="preserve">V3b.: 4,86 m x 5 barras Ø 10 mm x 0,617 Kg/m = 14,99 Kg</t>
  </si>
  <si>
    <t xml:space="preserve">Viga de Transição (V2).: 4,25 m x 6 barras Ø 10 mm x 0,617 Kg/m = 15,73 Kg</t>
  </si>
  <si>
    <t xml:space="preserve">V5b.: 3,56 m x 4 barras Ø 10 mm x 0,617 Kg/m = 8,79 Kg</t>
  </si>
  <si>
    <t xml:space="preserve">Vb1.: 9,90 m x 5 barras Ø 10 mm x 0,617 Kg/m = 30,54 Kg</t>
  </si>
  <si>
    <t xml:space="preserve">V2.: 4,85 m x 6 barras Ø 10 mm x 0,617 Kg/m = 17,95 Kg</t>
  </si>
  <si>
    <t xml:space="preserve">V3a.: 3,74 m x 5 barras Ø 10 mm x 0,617 Kg/m = 11,54 Kg</t>
  </si>
  <si>
    <t xml:space="preserve">V12.: 5,05 m x 5 barras Ø 10 mm x 0,617 Kg/m = 15,58 Kg</t>
  </si>
  <si>
    <t xml:space="preserve">V14.: 9,20 m x 5 barras Ø 10 mm x 0,617 Kg/m = 28,38 Kg</t>
  </si>
  <si>
    <t xml:space="preserve">(V1) 0,80 m x 4 barras Ø 10 mm x 0,617 Kg/m x 1 viga = 1,97 Kg</t>
  </si>
  <si>
    <t xml:space="preserve">(V1 - Transpasse inferior) 0,80 m x 2 barras Ø 10 mm x 0,617 Kg/m = 0,99 Kg</t>
  </si>
  <si>
    <t xml:space="preserve">(V3a e V3b) 0,80 m x 4 barras Ø 10 mm x 0,617 Kg/m x 2 vigas = 3,95 Kg</t>
  </si>
  <si>
    <t xml:space="preserve">(V3b – Transpasse inferior) 0,80 m x 2 barras Ø 10 mm x 0,617 Kg/m = 0,99 Kg</t>
  </si>
  <si>
    <t xml:space="preserve">(V5b) 0,80 m x 4 barras Ø 10 mm x 0,617 Kg/m x 1 viga = 1,97 Kg</t>
  </si>
  <si>
    <t xml:space="preserve">(V5b – Transpasse inferior) 0,80 m x 2 barras Ø 10 mm x 0,617 Kg/m = 0,99 Kg</t>
  </si>
  <si>
    <t xml:space="preserve">(V14) 0,80 m x 4 barras Ø 10 mm x 0,617 Kg/m x 1 viga = 1,97 Kg</t>
  </si>
  <si>
    <t xml:space="preserve">(V14 - Transpasse inferior) 0,80 m x 2 barras Ø 10 mm x 0,617 Kg/m = 0,99 Kg</t>
  </si>
  <si>
    <t xml:space="preserve">V6.: 5,19 m x 5 barras Ø 10 mm x 0,617 Kg/m = 16,01 Kg</t>
  </si>
  <si>
    <t xml:space="preserve">V8.: 6,09 m x 5 barras Ø 10 mm x 0,617 Kg/m = 18,79 Kg</t>
  </si>
  <si>
    <t xml:space="preserve">V9a.: 5,77 m x 6 barras Ø 10 mm x 0,617 Kg/m = 21,36 Kg</t>
  </si>
  <si>
    <t xml:space="preserve">V9b.: 7,27 m x 8 barras Ø 10 mm x 0,617 Kg/m = 35,88 Kg</t>
  </si>
  <si>
    <t xml:space="preserve">V10.: 12,74 m x 6 barras Ø 10 mm x 0,617 Kg/m = 47,16 Kg</t>
  </si>
  <si>
    <t xml:space="preserve">V19.: 7,34 m x 8 barras Ø 10 mm x 0,617 Kg/m = 36,23 Kg</t>
  </si>
  <si>
    <t xml:space="preserve">V7.: 7,24 m x 5 barras Ø 10 mm x 0,617 Kg/m = 22,34 Kg</t>
  </si>
  <si>
    <t xml:space="preserve">V17.: 6,77 m x 5 barras Ø 10 mm x 0,617 Kg/m = 20,89 Kg</t>
  </si>
  <si>
    <t xml:space="preserve">V15c.: 3,90 m x 5 barras Ø 10 mm x 0,617 Kg/m = 12,03 Kg</t>
  </si>
  <si>
    <t xml:space="preserve">V18.: 12,77 m x 5 barras Ø 10 mm x 0,617 Kg/m = 39,40 Kg</t>
  </si>
  <si>
    <t xml:space="preserve">1,60 m x 4 barras Ø 8 mm x 0,395 Kg/m x 21 pilares = 53,09 Kg</t>
  </si>
  <si>
    <t xml:space="preserve">VIGAS DE SUSTENTAÇÃO DA VIGA EM BALANÇO (15 x 30)</t>
  </si>
  <si>
    <t xml:space="preserve">VB1.: 10,14 m x 4 barras Ø 10 mm x 0,617 Kg/m = 25,03 Kg</t>
  </si>
  <si>
    <t xml:space="preserve">VB2.: 4,59 m x 4 barras Ø 10 mm x 0,617 Kg/m = 11,33 Kg</t>
  </si>
  <si>
    <t xml:space="preserve">VB3.: 14,34 m x 4 barras Ø 10 mm x 0,617 Kg/m = 35,39 Kg</t>
  </si>
  <si>
    <t xml:space="preserve">VB4.: 15,02 m x 4 barras Ø 10 mm x 0,617 Kg/m = 37,07 Kg</t>
  </si>
  <si>
    <t xml:space="preserve">VB5.: 8,74 m x 4 barras Ø 10 mm x 0,617 Kg/m = 21,57 Kg</t>
  </si>
  <si>
    <t xml:space="preserve">VB6.: 22,24 m x 4 barras Ø 10 mm x 0,617 Kg/m = 54,89 Kg</t>
  </si>
  <si>
    <t xml:space="preserve">VIGAS DE SUSTENTAÇÃO DA VIGA EM BALANÇO (Ø 10 mm )</t>
  </si>
  <si>
    <t xml:space="preserve">V11.: 0,95 m x 4 barras Ø 10 mm x 0,617 Kg/m = 2,34 Kg</t>
  </si>
  <si>
    <t xml:space="preserve">V12.: 0,95 m x 4 barras Ø 10 mm x 0,617 Kg/m = 2,34 Kg</t>
  </si>
  <si>
    <t xml:space="preserve">V14.: 10,14 m x 4 barras Ø 10 mm x 0,617 Kg/m x 2 unidades = 4,69 Kg</t>
  </si>
  <si>
    <t xml:space="preserve">V18.: 0,95 m x 4 barras Ø 10 mm x 0,617 Kg/m = 2,34 Kg</t>
  </si>
  <si>
    <t xml:space="preserve">V15c.: 0,95 m x 4 barras Ø 10 mm x 0,617 Kg/m = 2,34 Kg</t>
  </si>
  <si>
    <t xml:space="preserve">V19 (positivo).: 1,10 m x 2 barras Ø 10 mm x 0,617 Kg/m = 1,36 Kg</t>
  </si>
  <si>
    <t xml:space="preserve">V19 (negativo).: 0,95 m x 2 barras Ø 10 mm x 0,617 Kg/m = 1,17 Kg</t>
  </si>
  <si>
    <t xml:space="preserve">V1 (positivo).: 1,10 m x 2 barras Ø 10 mm x 0,617 Kg/m x 2 unidades = 2,72 Kg</t>
  </si>
  <si>
    <t xml:space="preserve">V1 (negativo).: 0,95 m x 4 barras Ø 10 mm x 0,617 Kg/m = 2,34 Kg</t>
  </si>
  <si>
    <t xml:space="preserve">V3a.: 0,95 m x 4 barras Ø 10 mm x 0,617 Kg/m = 2,34 Kg</t>
  </si>
  <si>
    <t xml:space="preserve">V3b (positivo).: 1,10 m x 2 barras Ø 10 mm x 0,617 Kg/m = 1,36 Kg</t>
  </si>
  <si>
    <t xml:space="preserve">V3b (negativo).: 0,95 m x 2 barras Ø 10 mm x 0,617 Kg/m = 1,17 Kg</t>
  </si>
  <si>
    <t xml:space="preserve">V4.: 1,50 m x 4 barras Ø 10 mm x 0,617 Kg/m = 3,70 Kg</t>
  </si>
  <si>
    <t xml:space="preserve">V4 (negativo reforço).: 3,00 m x 1 barras Ø 10 mm x 0,617 Kg/m = 1,85 Kg</t>
  </si>
  <si>
    <t xml:space="preserve">V5b (positivo).: 1,10 m x 2 barras Ø 10 mm x 0,617 Kg/m = 1,36 Kg</t>
  </si>
  <si>
    <t xml:space="preserve">V5b (negativo).: 0,95 m x 2 barras Ø 10 mm x 0,617 Kg/m = 1,17 Kg</t>
  </si>
  <si>
    <t xml:space="preserve">V6.: 1,50 m x 4 barras Ø 10 mm x 0,617 Kg/m = 3,70 Kg</t>
  </si>
  <si>
    <t xml:space="preserve">V6 (negativo reforço).: 3,00 m x 1 barras Ø 10 mm x 0,617 Kg/m = 1,85 Kg</t>
  </si>
  <si>
    <t xml:space="preserve">V8 (positivo).: 1,10 m x 2 barras Ø 10 mm x 0,617 Kg/m = 1,36 Kg</t>
  </si>
  <si>
    <t xml:space="preserve">V8 (negativo).: 0,95 m x 2 barras Ø 10 mm x 0,617 Kg/m = 1,17 Kg</t>
  </si>
  <si>
    <t xml:space="preserve">V7.: 0,95 m x 4 barras Ø 10 mm x 0,617 Kg/m = 2,34 Kg</t>
  </si>
  <si>
    <t xml:space="preserve">V9a (positivo).: 1,10 m x 2 barras Ø 10 mm x 0,617 Kg/m = 1,36 Kg</t>
  </si>
  <si>
    <t xml:space="preserve">V9a (negativo).: 0,95 m x 2 barras Ø 10 mm x 0,617 Kg/m = 1,17 Kg</t>
  </si>
  <si>
    <t xml:space="preserve">V9b (positivo).: 1,10 m x 2 barras Ø 10 mm x 0,617 Kg/m = 1,36 Kg</t>
  </si>
  <si>
    <t xml:space="preserve">V9b (negativo).: 0,95 m x 2 barras Ø 10 mm x 0,617 Kg/m = 1,17 Kg</t>
  </si>
  <si>
    <t xml:space="preserve">V10.: 10,14 m x 4 barras Ø 10 mm x 0,617 Kg/m x 2 unidades = 4,69 Kg</t>
  </si>
  <si>
    <t xml:space="preserve">V13.: 0,30 m x 6 barras Ø 10 mm x 0,617 Kg/m  = 1,11 Kg</t>
  </si>
  <si>
    <t xml:space="preserve">V16.: 5,34 m x 5 barras Ø 10 mm x 0,617 Kg/m  = 16,47 Kg</t>
  </si>
  <si>
    <t xml:space="preserve">Dobras de 15cm nas duas extremidades das barras (Vigas 15 x 30)</t>
  </si>
  <si>
    <t xml:space="preserve">V2.: 0,30 m x 6 barras Ø 10 mm x 0,617 Kg/m  = 1,11 Kg</t>
  </si>
  <si>
    <t xml:space="preserve">V4.: 5,22 m x 6 barras Ø 10 mm x 0,617 Kg/m  = 16,10 Kg</t>
  </si>
  <si>
    <t xml:space="preserve">V5a.: 3,84 m x 5 barras Ø 10 mm x 0,617 Kg/m  = 11,85 Kg</t>
  </si>
  <si>
    <t xml:space="preserve">V11.: 7,04 m x 5 barras Ø 10 mm x 0,617 Kg/m  = 21,72 Kg</t>
  </si>
  <si>
    <t xml:space="preserve">V14.: 11,50 m x 5 barras Ø 10 mm x 0,617 Kg/m  = 35,48 Kg</t>
  </si>
  <si>
    <t xml:space="preserve">V15a.: 5,40 m x 5 barras Ø 10 mm x 0,617 Kg/m  = 16,66 Kg</t>
  </si>
  <si>
    <t xml:space="preserve">Vigas de sustentação da viga em balanço (ø 10 mm )</t>
  </si>
  <si>
    <t xml:space="preserve">(V1) 0,80 m x 4 barras Ø 10 mm x 0,617 Kg/m x 1 viga = 1,97 Kg (Pago na 2ª medição)</t>
  </si>
  <si>
    <t xml:space="preserve">(V1 - Transpasse inferior) 0,80 m x 2 barras Ø 10 mm x 0,617 Kg/m = 0,99 Kg (Pago na 2ª medição)</t>
  </si>
  <si>
    <t xml:space="preserve">OBS: pilares a cada 3,00 m; Perímetro = 61,85 m; número de pilares = 21 pilares (acrescidos 5 pilares)</t>
  </si>
  <si>
    <t xml:space="preserve">1,80 m x 4 barras Ø 8 mm x 0,395 Kg/m x 21 pilares = 14,22 Kg</t>
  </si>
  <si>
    <t xml:space="preserve">Pilaretes (Faltou 20 cm de engaste na viga)</t>
  </si>
  <si>
    <t xml:space="preserve">0,20 m x 4 barras Ø 8 mm x 0,395 Kg/m x 21 pilares = 1,58 Kg</t>
  </si>
  <si>
    <t xml:space="preserve">4,64 m x 4 barras Ø 10 mm x 0,617 Kg/m  = 11,45  Kg</t>
  </si>
  <si>
    <t xml:space="preserve">5,29 m x 4 barras Ø 10 mm x 0,617 Kg/m = 13,06 Kg</t>
  </si>
  <si>
    <t xml:space="preserve">2,90 m x 4 barras Ø 10 mm x 0,617 Kg/m x 3 pilares = 21,47 Kg (verificado in loco)</t>
  </si>
  <si>
    <t xml:space="preserve">2,00 m x 4 barras Ø 10 mm x 0,617 Kg/m x 1 pilar = 4,94 Kg (verificado in loco)</t>
  </si>
  <si>
    <t xml:space="preserve">Saldo a aditivar: - 0,27 Kg</t>
  </si>
  <si>
    <t xml:space="preserve">Foi considerado +0,20m para cada lado</t>
  </si>
  <si>
    <t xml:space="preserve">PORTAS</t>
  </si>
  <si>
    <t xml:space="preserve">WC PCD feminino: 0,80 m + 0,40 m = 1,20 m</t>
  </si>
  <si>
    <t xml:space="preserve">WC PCD masculino: 0,80 m + 0,40 m = 1,20 m</t>
  </si>
  <si>
    <t xml:space="preserve">WC feminino: 0,70 m + 0,40 m = 1,10 m</t>
  </si>
  <si>
    <t xml:space="preserve">WC masculino: 0,70 m + 0,40 m = 1,10 m</t>
  </si>
  <si>
    <t xml:space="preserve">Coordenação: 0,70 m + 0,40 m = 1,10 m</t>
  </si>
  <si>
    <t xml:space="preserve">Porta caixa d’ água: 0,70 m + 0,20 m = 0,90 m (um lado é engastado no pilar)</t>
  </si>
  <si>
    <t xml:space="preserve">JANELAS E BÁSCULAS </t>
  </si>
  <si>
    <t xml:space="preserve">Recepção: (1,50 m x + 0,40 m) + (0,60 m + 0,40 m) x 2 básculas x 2 = 7,80 m</t>
  </si>
  <si>
    <t xml:space="preserve">COBERTURA E CAIXA D’ÁGUA (medida in loco) – Efetivamente executado</t>
  </si>
  <si>
    <t xml:space="preserve">Platibanda Telhado - Paredes externas: 63,95 m x 1,90 m: 121,51 m² (OBS.: Altura considerando a viga de borda da marquise)</t>
  </si>
  <si>
    <t xml:space="preserve">Platibanda Telhado - Paredes internas: 63,35 m x 1,60 m: 101,36 m²</t>
  </si>
  <si>
    <t xml:space="preserve">Platibanda Telhado – Topo: 63,95 m x 0,15 m: 9,59 m²</t>
  </si>
  <si>
    <r>
      <rPr>
        <sz val="12"/>
        <rFont val="Times New Roman"/>
        <family val="1"/>
        <charset val="1"/>
      </rPr>
      <t xml:space="preserve">Platibanda caixa d’água - Paredes fachadas (lado externo): 9,25 m x 3,20 m.: 29,60 m² –</t>
    </r>
    <r>
      <rPr>
        <sz val="12"/>
        <color rgb="FF000000"/>
        <rFont val="Times New Roman"/>
        <family val="1"/>
        <charset val="1"/>
      </rPr>
      <t xml:space="preserve"> ((0,6*1,5*2)).: 27,80 </t>
    </r>
    <r>
      <rPr>
        <sz val="12"/>
        <rFont val="Times New Roman"/>
        <family val="1"/>
        <charset val="1"/>
      </rPr>
      <t xml:space="preserve">(OBS.: Altura considerando a viga de borda da marquise)</t>
    </r>
  </si>
  <si>
    <r>
      <rPr>
        <sz val="12"/>
        <rFont val="Times New Roman"/>
        <family val="1"/>
        <charset val="1"/>
      </rPr>
      <t xml:space="preserve">Platibanda caixa d’água - Paredes fachadas (lado interno): 8,65 m x 2,90 m.: 25,09 m² –</t>
    </r>
    <r>
      <rPr>
        <sz val="12"/>
        <color rgb="FF000000"/>
        <rFont val="Times New Roman"/>
        <family val="1"/>
        <charset val="1"/>
      </rPr>
      <t xml:space="preserve"> (1,8*0,6).: 24,01 m²</t>
    </r>
  </si>
  <si>
    <t xml:space="preserve">Platibanda caixa d’água  - Parede h = 2,00 m: 4,55 m x 2,00 m.: 9,10 m² x 2 lados.: 18,20 m²</t>
  </si>
  <si>
    <t xml:space="preserve">Platibanda caixa d’água  - Parede inclinada: 4,10 m x 2,25 m x 2 lados: 18,45 m²  (Inclinado ponto alto: 2,50 m,                      ponto baixo: 2,00 m)</t>
  </si>
  <si>
    <t xml:space="preserve">Estrutura da caixa d’água: (4,00 m + 4,00 m + 1,80 m) x 0,60 m.: 5,88 m²</t>
  </si>
  <si>
    <t xml:space="preserve">AMBIENTES EXTERNOS – Efetivamente executado</t>
  </si>
  <si>
    <t xml:space="preserve">Fachada frontal.: 12,50 m x 3,00 m – (1,5*1,1)*2+(1,67*2,2)*2+(2*2,7).: 21,45 m²</t>
  </si>
  <si>
    <t xml:space="preserve">Fachada lateral 01 (campo).: 20,70 m x 3,00 m – (3,45*2,3)+(1,5*1,1)+(0,6*0,6)*4+(2*1,1).: 48,88 m²</t>
  </si>
  <si>
    <t xml:space="preserve">Fachada lateral 02.: 20,70 m x 3,00 m – ((1,5*1,1)*4 + (3,95*2,8)).: 44,44 m²</t>
  </si>
  <si>
    <t xml:space="preserve">Fachada dos fundos.: 12,50 m x 3,00 m - ((0,6*0,6)*2 + (1,5*1,1)).: 35,13 m²</t>
  </si>
  <si>
    <t xml:space="preserve">NOTA: CRITÉRIO DE MEDIÇÃO - m2 (metro quadrado)
Medido pela área de chapisco efetivamente executado. 
Link: https://der.es.gov.br/Media/der/Documentos/Tabela%20Referencial%20de%20Pre%C3%A7o/Referencial%20de%20Edifica%C3%A7%C3%B5es/CADERNO_ESPECIFICACOES/1203-REVESTIMENTO%20EMPREGANDO%20ARGAMASSA%20DE%20CIMENTO,%20CAL%20E%20AREIA.pdf</t>
  </si>
  <si>
    <t xml:space="preserve">COBERTURA E CAIXA D’ÁGUA (medida in loco)</t>
  </si>
  <si>
    <t xml:space="preserve">Platibanda caixa d’água - Paredes fachadas (lado externo): 9,25 m x 3,20 m.: 29,60 m².: 27,80 (OBS.: Altura considerando a viga de borda da marquise)</t>
  </si>
  <si>
    <t xml:space="preserve">AMBIENTES EXTERNOS</t>
  </si>
  <si>
    <t xml:space="preserve">Fachada frontal.: 12,50 m x 3,00 m – (((1,5*1,1)*2)-2) + (((1,67*1,6)*2+(2*2,1)) – 2).: 28,66 m²</t>
  </si>
  <si>
    <t xml:space="preserve">Fachada lateral 01 (campo).: 20,70 m x 3,00 m – ((3,45*1,6)-2) + ((1,5*1,1)-2).: 58,93 m²</t>
  </si>
  <si>
    <t xml:space="preserve">Fachada lateral 02.: 20,70 m x 3,00 m – ((3,95*2,8)-2) + ((1,5*1,1*2)-2).: 51,74 m²</t>
  </si>
  <si>
    <t xml:space="preserve">Fachada dos fundos.: 12,50 m x 3,00 m: 37,50 m²</t>
  </si>
  <si>
    <t xml:space="preserve">NOTA: CRITÉRIO DE MEDIÇÃO - m2 (metro quadrado)
Pela área, não descontar vãos até 2 m². Para vãos superiores a 2 m², descontar apenas o que exceder, em cada vão, a essa área. 
Link: https://der.es.gov.br/Media/der/Documentos/Tabela%20Referencial%20de%20Pre%C3%A7o/Referencial%20de%20Edifica%C3%A7%C3%B5es/CADERNO_ESPECIFICACOES/1203-REVESTIMENTO%20EMPREGANDO%20ARGAMASSA%20DE%20CIMENTO,%20CAL%20E%20AREIA.pdf</t>
  </si>
  <si>
    <t xml:space="preserve">Calha: (0,38 m x 13,80 m x 2 lados) + (0,56 m x 13,80 m) = 18,22 m²</t>
  </si>
  <si>
    <t xml:space="preserve">Conforme projeto = 13,80 m</t>
  </si>
  <si>
    <r>
      <rPr>
        <sz val="12"/>
        <rFont val="Times New Roman"/>
        <family val="1"/>
        <charset val="1"/>
      </rPr>
      <t xml:space="preserve">Valor da 4ª medição sem adm Local / (Valor do contrato-adm local) = </t>
    </r>
    <r>
      <rPr>
        <sz val="12"/>
        <color rgb="FF000000"/>
        <rFont val="Calibri"/>
        <family val="2"/>
        <charset val="1"/>
      </rPr>
      <t xml:space="preserve">35176,18</t>
    </r>
    <r>
      <rPr>
        <sz val="12"/>
        <rFont val="Times New Roman"/>
        <family val="1"/>
        <charset val="1"/>
      </rPr>
      <t xml:space="preserve"> / R$ 805.146,39.: </t>
    </r>
    <r>
      <rPr>
        <sz val="12"/>
        <color rgb="FF000000"/>
        <rFont val="Calibri"/>
        <family val="2"/>
        <charset val="1"/>
      </rPr>
      <t xml:space="preserve">0,0436891730955907</t>
    </r>
    <r>
      <rPr>
        <sz val="12"/>
        <rFont val="Times New Roman"/>
        <family val="1"/>
        <charset val="1"/>
      </rPr>
      <t xml:space="preserve">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</si>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</sst>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[$R$-416]\ #,##0.00;[RED]\-[$R$-416]\ #,##0.00"/>
    <numFmt numFmtId="174" formatCode="#,##0.00"/>
    <numFmt numFmtId="175" formatCode="0%"/>
    <numFmt numFmtId="176" formatCode="0.0000%"/>
    <numFmt numFmtId="177" formatCode="@"/>
  </numFmts>
  <fonts count="2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  <font>
      <b val="true"/>
      <strike val="true"/>
      <sz val="12"/>
      <name val="Times New Roman"/>
      <family val="1"/>
      <charset val="1"/>
    </font>
    <font>
      <sz val="12"/>
      <name val="Calibri"/>
      <family val="2"/>
      <charset val="1"/>
    </font>
    <font>
      <b val="true"/>
      <sz val="12"/>
      <color rgb="FF0000FF"/>
      <name val="Times New Roman"/>
      <family val="1"/>
      <charset val="1"/>
    </font>
    <font>
      <sz val="12"/>
      <color rgb="FF000000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medium"/>
      <diagonal/>
    </border>
  </borders>
  <cellStyleXfs count="3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8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6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6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4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4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9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4" fillId="9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8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8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0" fillId="10" borderId="32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6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16" fillId="0" borderId="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8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8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9" fillId="8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1" fillId="0" borderId="25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6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21" fillId="0" borderId="12" xfId="26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9" fillId="0" borderId="12" xfId="26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19" fillId="0" borderId="12" xfId="26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1" fillId="0" borderId="4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9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12" xfId="26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4" fillId="0" borderId="12" xfId="26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1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6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7" fontId="21" fillId="0" borderId="12" xfId="27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9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21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2" xfId="26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21" fillId="0" borderId="1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1" fillId="0" borderId="25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2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37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38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1" fillId="0" borderId="44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" xfId="30"/>
    <cellStyle name="Vírgula 5 2" xfId="31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7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8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377280</xdr:colOff>
      <xdr:row>11</xdr:row>
      <xdr:rowOff>830880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59240" cy="714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78120</xdr:colOff>
      <xdr:row>1</xdr:row>
      <xdr:rowOff>63000</xdr:rowOff>
    </xdr:from>
    <xdr:to>
      <xdr:col>1</xdr:col>
      <xdr:colOff>1100520</xdr:colOff>
      <xdr:row>6</xdr:row>
      <xdr:rowOff>109080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09960" y="238320"/>
          <a:ext cx="1022400" cy="9374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der.es.gov.br/Media/der/Documentos/Tabela%20Referencial%20de%20Pre&#231;o/Referencial%20de%20Edifica&#231;&#245;es/CADERNO" TargetMode="External"/><Relationship Id="rId2" Type="http://schemas.openxmlformats.org/officeDocument/2006/relationships/hyperlink" Target="https://der.es.gov.br/Media/der/Documentos/Tabela%20Referencial%20de%20Pre&#231;o/Referencial%20de%20Edifica&#231;&#245;es/CADERNO" TargetMode="External"/><Relationship Id="rId3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normal" topLeftCell="D188" colorId="64" zoomScale="100" zoomScaleNormal="100" zoomScalePageLayoutView="100" workbookViewId="0">
      <selection pane="topLeft" activeCell="A1" activeCellId="0" sqref="A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6" min="16" style="1" width="14.21"/>
    <col collapsed="false" customWidth="true" hidden="false" outlineLevel="0" max="17" min="17" style="1" width="14.21"/>
    <col collapsed="false" customWidth="true" hidden="false" outlineLevel="0" max="18" min="18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16.9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04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  <c r="XFC13" s="1"/>
      <c r="XFD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45747</v>
      </c>
      <c r="N14" s="19"/>
      <c r="P14" s="21"/>
      <c r="R14" s="22"/>
      <c r="S14" s="1"/>
      <c r="T14" s="1"/>
      <c r="XFC14" s="1"/>
      <c r="XFD14" s="1"/>
    </row>
    <row r="15" s="20" customFormat="true" ht="21.7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45987</v>
      </c>
      <c r="N15" s="24"/>
      <c r="O15" s="25"/>
      <c r="P15" s="21"/>
      <c r="R15" s="22"/>
      <c r="S15" s="1"/>
      <c r="T15" s="1"/>
      <c r="XFC15" s="1"/>
      <c r="XFD15" s="1"/>
    </row>
    <row r="16" s="20" customFormat="true" ht="13.8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45840</v>
      </c>
      <c r="G16" s="28"/>
      <c r="H16" s="29" t="s">
        <v>11</v>
      </c>
      <c r="I16" s="30" t="n">
        <v>45866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  <c r="XFC16" s="1"/>
      <c r="XFD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04</v>
      </c>
      <c r="G17" s="34"/>
      <c r="H17" s="34"/>
      <c r="I17" s="35" t="n">
        <f aca="false">L202</f>
        <v>37092.1077650013</v>
      </c>
      <c r="J17" s="35"/>
      <c r="K17" s="36" t="s">
        <v>15</v>
      </c>
      <c r="L17" s="37" t="n">
        <f aca="false">H202</f>
        <v>0.0436891726626422</v>
      </c>
      <c r="M17" s="38" t="s">
        <v>16</v>
      </c>
      <c r="N17" s="39" t="n">
        <f aca="false">H203</f>
        <v>0.287587722830189</v>
      </c>
      <c r="P17" s="21"/>
      <c r="R17" s="22"/>
      <c r="S17" s="1"/>
      <c r="T17" s="1"/>
      <c r="XFC17" s="1"/>
      <c r="XFD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1"/>
      <c r="XFD18" s="1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  <c r="XFC19" s="1"/>
      <c r="XFD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SUM(J21:J23)</f>
        <v>0</v>
      </c>
      <c r="K20" s="60"/>
      <c r="L20" s="59"/>
      <c r="M20" s="62" t="n">
        <f aca="false">SUM(M21:M23)</f>
        <v>22521.2150044</v>
      </c>
      <c r="N20" s="60"/>
    </row>
    <row r="21" customFormat="false" ht="13.8" hidden="false" customHeight="false" outlineLevel="0" collapsed="false">
      <c r="A21" s="63" t="s">
        <v>28</v>
      </c>
      <c r="B21" s="64" t="s">
        <v>29</v>
      </c>
      <c r="C21" s="65" t="s">
        <v>30</v>
      </c>
      <c r="D21" s="66" t="n">
        <v>8</v>
      </c>
      <c r="E21" s="67" t="n">
        <v>371.199066</v>
      </c>
      <c r="F21" s="68" t="n">
        <v>8</v>
      </c>
      <c r="G21" s="69" t="n">
        <f aca="false">F21*E21</f>
        <v>2969.592528</v>
      </c>
      <c r="H21" s="70" t="n">
        <f aca="false">F21/D21</f>
        <v>1</v>
      </c>
      <c r="I21" s="66" t="n">
        <f aca="false">IFERROR(VLOOKUP(A21,'MEMO CALCULO 04'!$B$2:$E$309,4,0),0)</f>
        <v>0</v>
      </c>
      <c r="J21" s="71" t="n">
        <f aca="false">I21*E21</f>
        <v>0</v>
      </c>
      <c r="K21" s="70" t="n">
        <f aca="false">I21/D21</f>
        <v>0</v>
      </c>
      <c r="L21" s="72" t="n">
        <f aca="false">F21+I21</f>
        <v>8</v>
      </c>
      <c r="M21" s="73" t="n">
        <f aca="false">G21+J21</f>
        <v>2969.592528</v>
      </c>
      <c r="N21" s="74" t="n">
        <f aca="false">H21+K21</f>
        <v>1</v>
      </c>
    </row>
    <row r="22" customFormat="false" ht="32.55" hidden="false" customHeight="false" outlineLevel="0" collapsed="false">
      <c r="A22" s="63" t="s">
        <v>31</v>
      </c>
      <c r="B22" s="64" t="s">
        <v>32</v>
      </c>
      <c r="C22" s="65" t="s">
        <v>30</v>
      </c>
      <c r="D22" s="66" t="n">
        <v>10.9</v>
      </c>
      <c r="E22" s="67" t="n">
        <v>688.297036</v>
      </c>
      <c r="F22" s="68" t="n">
        <v>10.9</v>
      </c>
      <c r="G22" s="69" t="n">
        <f aca="false">F22*E22</f>
        <v>7502.4376924</v>
      </c>
      <c r="H22" s="70" t="n">
        <f aca="false">F22/D22</f>
        <v>1</v>
      </c>
      <c r="I22" s="66" t="n">
        <f aca="false">IFERROR(VLOOKUP(A22,'MEMO CALCULO 04'!$B$2:$E$309,4,0),0)</f>
        <v>0</v>
      </c>
      <c r="J22" s="71" t="n">
        <f aca="false">I22*E22</f>
        <v>0</v>
      </c>
      <c r="K22" s="70" t="n">
        <f aca="false">I22/D22</f>
        <v>0</v>
      </c>
      <c r="L22" s="72" t="n">
        <f aca="false">F22+I22</f>
        <v>10.9</v>
      </c>
      <c r="M22" s="73" t="n">
        <f aca="false">G22+J22</f>
        <v>7502.4376924</v>
      </c>
      <c r="N22" s="74" t="n">
        <f aca="false">H22+K22</f>
        <v>1</v>
      </c>
    </row>
    <row r="23" customFormat="false" ht="43.25" hidden="false" customHeight="false" outlineLevel="0" collapsed="false">
      <c r="A23" s="63" t="s">
        <v>33</v>
      </c>
      <c r="B23" s="64" t="s">
        <v>34</v>
      </c>
      <c r="C23" s="65" t="s">
        <v>35</v>
      </c>
      <c r="D23" s="66" t="n">
        <v>78</v>
      </c>
      <c r="E23" s="67" t="n">
        <v>154.476728</v>
      </c>
      <c r="F23" s="68" t="n">
        <v>78</v>
      </c>
      <c r="G23" s="69" t="n">
        <f aca="false">F23*E23</f>
        <v>12049.184784</v>
      </c>
      <c r="H23" s="70" t="n">
        <f aca="false">F23/D23</f>
        <v>1</v>
      </c>
      <c r="I23" s="66" t="n">
        <f aca="false">IFERROR(VLOOKUP(A23,'MEMO CALCULO 04'!$B$2:$E$309,4,0),0)</f>
        <v>0</v>
      </c>
      <c r="J23" s="71" t="n">
        <f aca="false">I23*E23</f>
        <v>0</v>
      </c>
      <c r="K23" s="70" t="n">
        <f aca="false">I23/D23</f>
        <v>0</v>
      </c>
      <c r="L23" s="72" t="n">
        <f aca="false">F23+I23</f>
        <v>78</v>
      </c>
      <c r="M23" s="73" t="n">
        <f aca="false">G23+J23</f>
        <v>12049.184784</v>
      </c>
      <c r="N23" s="74" t="n">
        <f aca="false">H23+K23</f>
        <v>1</v>
      </c>
    </row>
    <row r="24" customFormat="false" ht="13.8" hidden="false" customHeight="false" outlineLevel="0" collapsed="false">
      <c r="A24" s="54" t="n">
        <v>2</v>
      </c>
      <c r="B24" s="55" t="s">
        <v>36</v>
      </c>
      <c r="C24" s="56"/>
      <c r="D24" s="57"/>
      <c r="E24" s="75"/>
      <c r="F24" s="58"/>
      <c r="G24" s="59"/>
      <c r="H24" s="60"/>
      <c r="I24" s="59"/>
      <c r="J24" s="62" t="n">
        <f aca="false">SUM(J25:J25)</f>
        <v>0</v>
      </c>
      <c r="K24" s="60"/>
      <c r="L24" s="59"/>
      <c r="M24" s="62" t="n">
        <f aca="false">SUM(M25:M25)</f>
        <v>2647.97887746</v>
      </c>
      <c r="N24" s="60"/>
    </row>
    <row r="25" customFormat="false" ht="13.8" hidden="false" customHeight="false" outlineLevel="0" collapsed="false">
      <c r="A25" s="63" t="s">
        <v>37</v>
      </c>
      <c r="B25" s="64" t="s">
        <v>38</v>
      </c>
      <c r="C25" s="65" t="s">
        <v>30</v>
      </c>
      <c r="D25" s="66" t="n">
        <v>223.46</v>
      </c>
      <c r="E25" s="67" t="n">
        <v>11.849901</v>
      </c>
      <c r="F25" s="68" t="n">
        <v>223.46</v>
      </c>
      <c r="G25" s="69" t="n">
        <f aca="false">F25*E25</f>
        <v>2647.97887746</v>
      </c>
      <c r="H25" s="70" t="n">
        <f aca="false">F25/D25</f>
        <v>1</v>
      </c>
      <c r="I25" s="66" t="n">
        <f aca="false">IFERROR(VLOOKUP(A25,'MEMO CALCULO 04'!$B$2:$E$309,4,0),0)</f>
        <v>0</v>
      </c>
      <c r="J25" s="71" t="n">
        <f aca="false">I25*E25</f>
        <v>0</v>
      </c>
      <c r="K25" s="70" t="n">
        <f aca="false">I25/D25</f>
        <v>0</v>
      </c>
      <c r="L25" s="72" t="n">
        <f aca="false">F25+I25</f>
        <v>223.46</v>
      </c>
      <c r="M25" s="73" t="n">
        <f aca="false">G25+J25</f>
        <v>2647.97887746</v>
      </c>
      <c r="N25" s="74" t="n">
        <f aca="false">H25+K25</f>
        <v>1</v>
      </c>
    </row>
    <row r="26" customFormat="false" ht="13.8" hidden="false" customHeight="false" outlineLevel="0" collapsed="false">
      <c r="A26" s="54" t="n">
        <v>3</v>
      </c>
      <c r="B26" s="55" t="s">
        <v>39</v>
      </c>
      <c r="C26" s="56"/>
      <c r="D26" s="57"/>
      <c r="E26" s="75"/>
      <c r="F26" s="58"/>
      <c r="G26" s="59"/>
      <c r="H26" s="60"/>
      <c r="I26" s="59"/>
      <c r="J26" s="62" t="n">
        <f aca="false">SUM(J27:J29)</f>
        <v>0</v>
      </c>
      <c r="K26" s="60"/>
      <c r="L26" s="59"/>
      <c r="M26" s="62" t="n">
        <f aca="false">SUM(M27:M29)</f>
        <v>4619.00957027475</v>
      </c>
      <c r="N26" s="60"/>
    </row>
    <row r="27" customFormat="false" ht="22.35" hidden="false" customHeight="false" outlineLevel="0" collapsed="false">
      <c r="A27" s="63" t="s">
        <v>40</v>
      </c>
      <c r="B27" s="64" t="s">
        <v>41</v>
      </c>
      <c r="C27" s="65" t="s">
        <v>42</v>
      </c>
      <c r="D27" s="66" t="n">
        <v>46.46</v>
      </c>
      <c r="E27" s="67" t="n">
        <v>61.719763</v>
      </c>
      <c r="F27" s="68" t="n">
        <v>42.61825</v>
      </c>
      <c r="G27" s="69" t="n">
        <f aca="false">F27*E27</f>
        <v>2630.38828947475</v>
      </c>
      <c r="H27" s="70" t="n">
        <f aca="false">F27/D27</f>
        <v>0.917310589754628</v>
      </c>
      <c r="I27" s="66" t="n">
        <f aca="false">IFERROR(VLOOKUP(A27,'MEMO CALCULO 04'!$B$2:$E$309,4,0),0)</f>
        <v>0</v>
      </c>
      <c r="J27" s="71" t="n">
        <f aca="false">I27*E27</f>
        <v>0</v>
      </c>
      <c r="K27" s="70" t="n">
        <f aca="false">I27/D27</f>
        <v>0</v>
      </c>
      <c r="L27" s="72" t="n">
        <f aca="false">F27+I27</f>
        <v>42.61825</v>
      </c>
      <c r="M27" s="73" t="n">
        <f aca="false">G27+J27</f>
        <v>2630.38828947475</v>
      </c>
      <c r="N27" s="74" t="n">
        <f aca="false">H27+K27</f>
        <v>0.917310589754628</v>
      </c>
    </row>
    <row r="28" customFormat="false" ht="13.8" hidden="false" customHeight="false" outlineLevel="0" collapsed="false">
      <c r="A28" s="63" t="s">
        <v>43</v>
      </c>
      <c r="B28" s="64" t="s">
        <v>44</v>
      </c>
      <c r="C28" s="65" t="s">
        <v>42</v>
      </c>
      <c r="D28" s="66" t="n">
        <v>33.05</v>
      </c>
      <c r="E28" s="67" t="n">
        <v>66.464615</v>
      </c>
      <c r="F28" s="76" t="n">
        <v>29.92</v>
      </c>
      <c r="G28" s="69" t="n">
        <f aca="false">F28*E28</f>
        <v>1988.6212808</v>
      </c>
      <c r="H28" s="70" t="n">
        <f aca="false">F28/D28</f>
        <v>0.905295007564297</v>
      </c>
      <c r="I28" s="66" t="n">
        <f aca="false">IFERROR(VLOOKUP(A28,'MEMO CALCULO 04'!$B$2:$E$309,4,0),0)</f>
        <v>0</v>
      </c>
      <c r="J28" s="71" t="n">
        <f aca="false">I28*E28</f>
        <v>0</v>
      </c>
      <c r="K28" s="70" t="n">
        <f aca="false">I28/D28</f>
        <v>0</v>
      </c>
      <c r="L28" s="72" t="n">
        <f aca="false">F28+I28</f>
        <v>29.92</v>
      </c>
      <c r="M28" s="73" t="n">
        <f aca="false">G28+J28</f>
        <v>1988.6212808</v>
      </c>
      <c r="N28" s="74" t="n">
        <f aca="false">H28+K28</f>
        <v>0.905295007564297</v>
      </c>
    </row>
    <row r="29" customFormat="false" ht="22.35" hidden="false" customHeight="false" outlineLevel="0" collapsed="false">
      <c r="A29" s="63" t="s">
        <v>45</v>
      </c>
      <c r="B29" s="64" t="s">
        <v>46</v>
      </c>
      <c r="C29" s="65" t="s">
        <v>42</v>
      </c>
      <c r="D29" s="66" t="n">
        <v>13.4</v>
      </c>
      <c r="E29" s="67" t="n">
        <v>197.608411</v>
      </c>
      <c r="F29" s="68" t="n">
        <v>0</v>
      </c>
      <c r="G29" s="69" t="n">
        <f aca="false">F29*E29</f>
        <v>0</v>
      </c>
      <c r="H29" s="70" t="n">
        <f aca="false">F29/D29</f>
        <v>0</v>
      </c>
      <c r="I29" s="66" t="n">
        <f aca="false">IFERROR(VLOOKUP(A29,'MEMO CALCULO 04'!$B$2:$E$309,4,0),0)</f>
        <v>0</v>
      </c>
      <c r="J29" s="71" t="n">
        <f aca="false">I29*E29</f>
        <v>0</v>
      </c>
      <c r="K29" s="70" t="n">
        <f aca="false">I29/D29</f>
        <v>0</v>
      </c>
      <c r="L29" s="72" t="n">
        <f aca="false">F29+I29</f>
        <v>0</v>
      </c>
      <c r="M29" s="73" t="n">
        <f aca="false">G29+J29</f>
        <v>0</v>
      </c>
      <c r="N29" s="74" t="n">
        <f aca="false">H29+K29</f>
        <v>0</v>
      </c>
    </row>
    <row r="30" customFormat="false" ht="13.8" hidden="false" customHeight="false" outlineLevel="0" collapsed="false">
      <c r="A30" s="54" t="n">
        <v>4</v>
      </c>
      <c r="B30" s="55" t="s">
        <v>47</v>
      </c>
      <c r="C30" s="56"/>
      <c r="D30" s="57"/>
      <c r="E30" s="75"/>
      <c r="F30" s="58"/>
      <c r="G30" s="59"/>
      <c r="H30" s="60"/>
      <c r="I30" s="59"/>
      <c r="J30" s="62" t="n">
        <f aca="false">SUM(J31:J37)</f>
        <v>400.37679290805</v>
      </c>
      <c r="K30" s="60"/>
      <c r="L30" s="59"/>
      <c r="M30" s="62" t="n">
        <f aca="false">SUM(M31:M37)</f>
        <v>36989.2151435002</v>
      </c>
      <c r="N30" s="60"/>
    </row>
    <row r="31" customFormat="false" ht="32.55" hidden="false" customHeight="false" outlineLevel="0" collapsed="false">
      <c r="A31" s="63" t="s">
        <v>48</v>
      </c>
      <c r="B31" s="64" t="s">
        <v>49</v>
      </c>
      <c r="C31" s="65" t="s">
        <v>42</v>
      </c>
      <c r="D31" s="66" t="n">
        <v>2.1</v>
      </c>
      <c r="E31" s="67" t="n">
        <v>742.092407</v>
      </c>
      <c r="F31" s="68" t="n">
        <v>1.994</v>
      </c>
      <c r="G31" s="69" t="n">
        <f aca="false">F31*E31</f>
        <v>1479.732259558</v>
      </c>
      <c r="H31" s="70" t="n">
        <f aca="false">F31/D31</f>
        <v>0.949523809523809</v>
      </c>
      <c r="I31" s="66" t="n">
        <f aca="false">IFERROR(VLOOKUP(A31,'MEMO CALCULO 04'!$B$2:$E$309,4,0),0)</f>
        <v>0</v>
      </c>
      <c r="J31" s="71" t="n">
        <f aca="false">I31*E31</f>
        <v>0</v>
      </c>
      <c r="K31" s="70" t="n">
        <f aca="false">I31/D31</f>
        <v>0</v>
      </c>
      <c r="L31" s="72" t="n">
        <f aca="false">F31+I31</f>
        <v>1.994</v>
      </c>
      <c r="M31" s="73" t="n">
        <f aca="false">G31+J31</f>
        <v>1479.732259558</v>
      </c>
      <c r="N31" s="74" t="n">
        <f aca="false">H31+K31</f>
        <v>0.949523809523809</v>
      </c>
    </row>
    <row r="32" customFormat="false" ht="22.35" hidden="false" customHeight="false" outlineLevel="0" collapsed="false">
      <c r="A32" s="63" t="s">
        <v>50</v>
      </c>
      <c r="B32" s="64" t="s">
        <v>51</v>
      </c>
      <c r="C32" s="65" t="s">
        <v>42</v>
      </c>
      <c r="D32" s="66" t="n">
        <v>14.41</v>
      </c>
      <c r="E32" s="67" t="n">
        <v>791.70546</v>
      </c>
      <c r="F32" s="68" t="n">
        <v>0</v>
      </c>
      <c r="G32" s="69" t="n">
        <f aca="false">F32*E32</f>
        <v>0</v>
      </c>
      <c r="H32" s="70" t="n">
        <f aca="false">F32/D32</f>
        <v>0</v>
      </c>
      <c r="I32" s="66" t="n">
        <f aca="false">IFERROR(VLOOKUP(A32,'MEMO CALCULO 04'!$B$2:$E$309,4,0),0)</f>
        <v>0</v>
      </c>
      <c r="J32" s="71" t="n">
        <f aca="false">I32*E32</f>
        <v>0</v>
      </c>
      <c r="K32" s="70" t="n">
        <f aca="false">I32/D32</f>
        <v>0</v>
      </c>
      <c r="L32" s="72" t="n">
        <f aca="false">F32+I32</f>
        <v>0</v>
      </c>
      <c r="M32" s="73" t="n">
        <f aca="false">G32+J32</f>
        <v>0</v>
      </c>
      <c r="N32" s="74" t="n">
        <f aca="false">H32+K32</f>
        <v>0</v>
      </c>
    </row>
    <row r="33" customFormat="false" ht="32.55" hidden="false" customHeight="false" outlineLevel="0" collapsed="false">
      <c r="A33" s="63" t="s">
        <v>52</v>
      </c>
      <c r="B33" s="64" t="s">
        <v>53</v>
      </c>
      <c r="C33" s="65" t="s">
        <v>30</v>
      </c>
      <c r="D33" s="66" t="n">
        <v>133.88</v>
      </c>
      <c r="E33" s="67" t="n">
        <v>93.405102</v>
      </c>
      <c r="F33" s="68" t="n">
        <v>133.88</v>
      </c>
      <c r="G33" s="69" t="n">
        <f aca="false">F33*E33</f>
        <v>12505.07505576</v>
      </c>
      <c r="H33" s="70" t="n">
        <f aca="false">F33/D33</f>
        <v>1</v>
      </c>
      <c r="I33" s="66" t="n">
        <f aca="false">IFERROR(VLOOKUP(A33,'MEMO CALCULO 04'!$B$2:$E$309,4,0),0)</f>
        <v>0</v>
      </c>
      <c r="J33" s="71" t="n">
        <f aca="false">I33*E33</f>
        <v>0</v>
      </c>
      <c r="K33" s="70" t="n">
        <f aca="false">I33/D33</f>
        <v>0</v>
      </c>
      <c r="L33" s="72" t="n">
        <f aca="false">F33+I33</f>
        <v>133.88</v>
      </c>
      <c r="M33" s="73" t="n">
        <f aca="false">G33+J33</f>
        <v>12505.07505576</v>
      </c>
      <c r="N33" s="74" t="n">
        <f aca="false">H33+K33</f>
        <v>1</v>
      </c>
    </row>
    <row r="34" customFormat="false" ht="22.35" hidden="false" customHeight="false" outlineLevel="0" collapsed="false">
      <c r="A34" s="63" t="s">
        <v>54</v>
      </c>
      <c r="B34" s="64" t="s">
        <v>55</v>
      </c>
      <c r="C34" s="65" t="s">
        <v>42</v>
      </c>
      <c r="D34" s="66" t="n">
        <v>13.8</v>
      </c>
      <c r="E34" s="67" t="n">
        <v>818.401367</v>
      </c>
      <c r="F34" s="68" t="n">
        <v>12.84725</v>
      </c>
      <c r="G34" s="69" t="n">
        <f aca="false">F34*E34</f>
        <v>10514.2069621908</v>
      </c>
      <c r="H34" s="70" t="n">
        <f aca="false">F34/D34</f>
        <v>0.930960144927536</v>
      </c>
      <c r="I34" s="66" t="n">
        <f aca="false">IFERROR(VLOOKUP(A34,'MEMO CALCULO 04'!$B$2:$E$309,4,0),0)</f>
        <v>0</v>
      </c>
      <c r="J34" s="71" t="n">
        <f aca="false">I34*E34</f>
        <v>0</v>
      </c>
      <c r="K34" s="70" t="n">
        <f aca="false">I34/D34</f>
        <v>0</v>
      </c>
      <c r="L34" s="72" t="n">
        <f aca="false">F34+I34</f>
        <v>12.84725</v>
      </c>
      <c r="M34" s="73" t="n">
        <f aca="false">G34+J34</f>
        <v>10514.2069621908</v>
      </c>
      <c r="N34" s="74" t="n">
        <f aca="false">H34+K34</f>
        <v>0.930960144927536</v>
      </c>
    </row>
    <row r="35" customFormat="false" ht="22.35" hidden="false" customHeight="false" outlineLevel="0" collapsed="false">
      <c r="A35" s="63" t="s">
        <v>56</v>
      </c>
      <c r="B35" s="64" t="s">
        <v>57</v>
      </c>
      <c r="C35" s="65" t="s">
        <v>58</v>
      </c>
      <c r="D35" s="66" t="n">
        <v>545.35</v>
      </c>
      <c r="E35" s="67" t="n">
        <v>12.498038</v>
      </c>
      <c r="F35" s="68" t="n">
        <v>159.292666666667</v>
      </c>
      <c r="G35" s="69" t="n">
        <f aca="false">F35*E35</f>
        <v>1990.84580112134</v>
      </c>
      <c r="H35" s="70" t="n">
        <f aca="false">F35/D35</f>
        <v>0.292092539959048</v>
      </c>
      <c r="I35" s="66" t="n">
        <f aca="false">IFERROR(VLOOKUP(A35,'MEMO CALCULO 04'!$B$2:$E$309,4,0),0)</f>
        <v>0</v>
      </c>
      <c r="J35" s="71" t="n">
        <f aca="false">I35*E35</f>
        <v>0</v>
      </c>
      <c r="K35" s="70" t="n">
        <f aca="false">I35/D35</f>
        <v>0</v>
      </c>
      <c r="L35" s="72" t="n">
        <f aca="false">F35+I35</f>
        <v>159.292666666667</v>
      </c>
      <c r="M35" s="73" t="n">
        <f aca="false">G35+J35</f>
        <v>1990.84580112134</v>
      </c>
      <c r="N35" s="74" t="n">
        <f aca="false">H35+K35</f>
        <v>0.292092539959048</v>
      </c>
    </row>
    <row r="36" customFormat="false" ht="22.35" hidden="false" customHeight="false" outlineLevel="0" collapsed="false">
      <c r="A36" s="63" t="s">
        <v>59</v>
      </c>
      <c r="B36" s="64" t="s">
        <v>60</v>
      </c>
      <c r="C36" s="65" t="s">
        <v>58</v>
      </c>
      <c r="D36" s="66" t="n">
        <v>873.41</v>
      </c>
      <c r="E36" s="67" t="n">
        <v>12.021107</v>
      </c>
      <c r="F36" s="68" t="n">
        <v>840.10385</v>
      </c>
      <c r="G36" s="69" t="n">
        <f aca="false">F36*E36</f>
        <v>10098.978271962</v>
      </c>
      <c r="H36" s="70" t="n">
        <f aca="false">F36/D36</f>
        <v>0.96186653461719</v>
      </c>
      <c r="I36" s="66" t="n">
        <f aca="false">IFERROR(VLOOKUP(A36,'MEMO CALCULO 04'!$B$2:$E$309,4,0),0)</f>
        <v>33.30615</v>
      </c>
      <c r="J36" s="71" t="n">
        <f aca="false">I36*E36</f>
        <v>400.37679290805</v>
      </c>
      <c r="K36" s="70" t="n">
        <f aca="false">I36/D36</f>
        <v>0.0381334653828099</v>
      </c>
      <c r="L36" s="72" t="n">
        <f aca="false">F36+I36</f>
        <v>873.41</v>
      </c>
      <c r="M36" s="73" t="n">
        <f aca="false">G36+J36</f>
        <v>10499.3550648701</v>
      </c>
      <c r="N36" s="74" t="n">
        <f aca="false">H36+K36</f>
        <v>1</v>
      </c>
      <c r="O36" s="77"/>
    </row>
    <row r="37" customFormat="false" ht="13.8" hidden="false" customHeight="false" outlineLevel="0" collapsed="false">
      <c r="A37" s="63" t="s">
        <v>61</v>
      </c>
      <c r="B37" s="64" t="s">
        <v>62</v>
      </c>
      <c r="C37" s="65" t="s">
        <v>63</v>
      </c>
      <c r="D37" s="66" t="n">
        <v>223.46</v>
      </c>
      <c r="E37" s="67" t="n">
        <v>1.663144</v>
      </c>
      <c r="F37" s="68" t="n">
        <v>0</v>
      </c>
      <c r="G37" s="69" t="n">
        <f aca="false">F37*E37</f>
        <v>0</v>
      </c>
      <c r="H37" s="70" t="n">
        <f aca="false">F37/D37</f>
        <v>0</v>
      </c>
      <c r="I37" s="66" t="n">
        <f aca="false">IFERROR(VLOOKUP(A37,'MEMO CALCULO 04'!$B$2:$E$309,4,0),0)</f>
        <v>0</v>
      </c>
      <c r="J37" s="71" t="n">
        <f aca="false">I37*E37</f>
        <v>0</v>
      </c>
      <c r="K37" s="70" t="n">
        <f aca="false">I37/D37</f>
        <v>0</v>
      </c>
      <c r="L37" s="72" t="n">
        <f aca="false">F37+I37</f>
        <v>0</v>
      </c>
      <c r="M37" s="73" t="n">
        <f aca="false">G37+J37</f>
        <v>0</v>
      </c>
      <c r="N37" s="74" t="n">
        <f aca="false">H37+K37</f>
        <v>0</v>
      </c>
    </row>
    <row r="38" customFormat="false" ht="13.8" hidden="false" customHeight="false" outlineLevel="0" collapsed="false">
      <c r="A38" s="54" t="n">
        <v>5</v>
      </c>
      <c r="B38" s="55" t="s">
        <v>64</v>
      </c>
      <c r="C38" s="56"/>
      <c r="D38" s="57"/>
      <c r="E38" s="75"/>
      <c r="F38" s="58"/>
      <c r="G38" s="59"/>
      <c r="H38" s="60"/>
      <c r="I38" s="59"/>
      <c r="J38" s="62" t="n">
        <f aca="false">SUM(J39:J44)</f>
        <v>12360.9075563362</v>
      </c>
      <c r="K38" s="60"/>
      <c r="L38" s="59"/>
      <c r="M38" s="62" t="n">
        <f aca="false">SUM(M39:M44)</f>
        <v>109894.877803193</v>
      </c>
      <c r="N38" s="60"/>
    </row>
    <row r="39" customFormat="false" ht="43.25" hidden="false" customHeight="false" outlineLevel="0" collapsed="false">
      <c r="A39" s="63" t="s">
        <v>65</v>
      </c>
      <c r="B39" s="64" t="s">
        <v>66</v>
      </c>
      <c r="C39" s="65" t="s">
        <v>30</v>
      </c>
      <c r="D39" s="66" t="n">
        <v>319.31</v>
      </c>
      <c r="E39" s="67" t="n">
        <v>111.308358</v>
      </c>
      <c r="F39" s="68" t="n">
        <v>210.9966</v>
      </c>
      <c r="G39" s="69" t="n">
        <f aca="false">F39*E39</f>
        <v>23485.6850895828</v>
      </c>
      <c r="H39" s="70" t="n">
        <f aca="false">F39/D39</f>
        <v>0.660789201716201</v>
      </c>
      <c r="I39" s="66" t="n">
        <f aca="false">IFERROR(VLOOKUP(A39,'MEMO CALCULO 04'!$B$2:$E$309,4,0),0)</f>
        <v>56.32</v>
      </c>
      <c r="J39" s="71" t="n">
        <f aca="false">I39*E39</f>
        <v>6268.88672256</v>
      </c>
      <c r="K39" s="70" t="n">
        <f aca="false">I39/D39</f>
        <v>0.17638032006514</v>
      </c>
      <c r="L39" s="72" t="n">
        <f aca="false">F39+I39</f>
        <v>267.3166</v>
      </c>
      <c r="M39" s="73" t="n">
        <f aca="false">G39+J39</f>
        <v>29754.5718121428</v>
      </c>
      <c r="N39" s="74" t="n">
        <f aca="false">H39+K39</f>
        <v>0.837169521781342</v>
      </c>
    </row>
    <row r="40" customFormat="false" ht="22.35" hidden="false" customHeight="false" outlineLevel="0" collapsed="false">
      <c r="A40" s="63" t="s">
        <v>67</v>
      </c>
      <c r="B40" s="64" t="s">
        <v>55</v>
      </c>
      <c r="C40" s="65" t="s">
        <v>42</v>
      </c>
      <c r="D40" s="66" t="n">
        <v>21.99</v>
      </c>
      <c r="E40" s="67" t="n">
        <v>938.869246</v>
      </c>
      <c r="F40" s="68" t="n">
        <v>14.8587</v>
      </c>
      <c r="G40" s="69" t="n">
        <f aca="false">F40*E40</f>
        <v>13950.3764655402</v>
      </c>
      <c r="H40" s="70" t="n">
        <f aca="false">F40/D40</f>
        <v>0.675702592087313</v>
      </c>
      <c r="I40" s="66" t="n">
        <f aca="false">IFERROR(VLOOKUP(A40,'MEMO CALCULO 04'!$B$2:$E$309,4,0),0)</f>
        <v>3.16</v>
      </c>
      <c r="J40" s="71" t="n">
        <f aca="false">I40*E40</f>
        <v>2966.82681736</v>
      </c>
      <c r="K40" s="70" t="n">
        <f aca="false">I40/D40</f>
        <v>0.143701682582992</v>
      </c>
      <c r="L40" s="72" t="n">
        <f aca="false">F40+I40</f>
        <v>18.0187</v>
      </c>
      <c r="M40" s="73" t="n">
        <f aca="false">G40+J40</f>
        <v>16917.2032829002</v>
      </c>
      <c r="N40" s="74" t="n">
        <f aca="false">H40+K40</f>
        <v>0.819404274670305</v>
      </c>
    </row>
    <row r="41" customFormat="false" ht="22.35" hidden="false" customHeight="false" outlineLevel="0" collapsed="false">
      <c r="A41" s="63" t="s">
        <v>68</v>
      </c>
      <c r="B41" s="64" t="s">
        <v>57</v>
      </c>
      <c r="C41" s="65" t="s">
        <v>58</v>
      </c>
      <c r="D41" s="66" t="n">
        <v>323.46</v>
      </c>
      <c r="E41" s="67" t="n">
        <v>12.498038</v>
      </c>
      <c r="F41" s="68" t="n">
        <v>267.37</v>
      </c>
      <c r="G41" s="69" t="n">
        <f aca="false">F41*E41</f>
        <v>3341.60042006</v>
      </c>
      <c r="H41" s="70" t="n">
        <f aca="false">F41/D41</f>
        <v>0.826593705558647</v>
      </c>
      <c r="I41" s="66" t="n">
        <f aca="false">IFERROR(VLOOKUP(A41,'MEMO CALCULO 04'!$B$2:$E$309,4,0),0)</f>
        <v>51.29</v>
      </c>
      <c r="J41" s="71" t="n">
        <f aca="false">I41*E41</f>
        <v>641.02436902</v>
      </c>
      <c r="K41" s="70" t="n">
        <f aca="false">I41/D41</f>
        <v>0.158566747047548</v>
      </c>
      <c r="L41" s="72" t="n">
        <f aca="false">F41+I41</f>
        <v>318.66</v>
      </c>
      <c r="M41" s="73" t="n">
        <f aca="false">G41+J41</f>
        <v>3982.62478908</v>
      </c>
      <c r="N41" s="74" t="n">
        <f aca="false">H41+K41</f>
        <v>0.985160452606195</v>
      </c>
    </row>
    <row r="42" customFormat="false" ht="22.35" hidden="false" customHeight="false" outlineLevel="0" collapsed="false">
      <c r="A42" s="63" t="s">
        <v>69</v>
      </c>
      <c r="B42" s="64" t="s">
        <v>60</v>
      </c>
      <c r="C42" s="65" t="s">
        <v>58</v>
      </c>
      <c r="D42" s="66" t="n">
        <v>1141.22</v>
      </c>
      <c r="E42" s="67" t="n">
        <v>12.021107</v>
      </c>
      <c r="F42" s="68" t="n">
        <v>934.569344</v>
      </c>
      <c r="G42" s="69" t="n">
        <f aca="false">F42*E42</f>
        <v>11234.5580831438</v>
      </c>
      <c r="H42" s="70" t="n">
        <f aca="false">F42/D42</f>
        <v>0.818921280734652</v>
      </c>
      <c r="I42" s="66" t="n">
        <f aca="false">IFERROR(VLOOKUP(A42,'MEMO CALCULO 04'!$B$2:$E$309,4,0),0)</f>
        <v>206.650656</v>
      </c>
      <c r="J42" s="71" t="n">
        <f aca="false">I42*E42</f>
        <v>2484.16964739619</v>
      </c>
      <c r="K42" s="70" t="n">
        <f aca="false">I42/D42</f>
        <v>0.181078719265348</v>
      </c>
      <c r="L42" s="72" t="n">
        <f aca="false">F42+I42</f>
        <v>1141.22</v>
      </c>
      <c r="M42" s="73" t="n">
        <f aca="false">G42+J42</f>
        <v>13718.72773054</v>
      </c>
      <c r="N42" s="74" t="n">
        <f aca="false">H42+K42</f>
        <v>1</v>
      </c>
    </row>
    <row r="43" customFormat="false" ht="22.35" hidden="false" customHeight="false" outlineLevel="0" collapsed="false">
      <c r="A43" s="63" t="s">
        <v>70</v>
      </c>
      <c r="B43" s="64" t="s">
        <v>71</v>
      </c>
      <c r="C43" s="65" t="s">
        <v>30</v>
      </c>
      <c r="D43" s="66" t="n">
        <v>306.44</v>
      </c>
      <c r="E43" s="67" t="n">
        <v>161.019243</v>
      </c>
      <c r="F43" s="68" t="n">
        <v>282.71</v>
      </c>
      <c r="G43" s="69" t="n">
        <f aca="false">F43*E43</f>
        <v>45521.75018853</v>
      </c>
      <c r="H43" s="70" t="n">
        <f aca="false">F43/D43</f>
        <v>0.922562328677718</v>
      </c>
      <c r="I43" s="66" t="n">
        <f aca="false">IFERROR(VLOOKUP(A43,'MEMO CALCULO 04'!$B$2:$E$309,4,0),0)</f>
        <v>0</v>
      </c>
      <c r="J43" s="71" t="n">
        <f aca="false">I43*E43</f>
        <v>0</v>
      </c>
      <c r="K43" s="70" t="n">
        <f aca="false">I43/D43</f>
        <v>0</v>
      </c>
      <c r="L43" s="72" t="n">
        <f aca="false">F43+I43</f>
        <v>282.71</v>
      </c>
      <c r="M43" s="73" t="n">
        <f aca="false">G43+J43</f>
        <v>45521.75018853</v>
      </c>
      <c r="N43" s="74" t="n">
        <f aca="false">H43+K43</f>
        <v>0.922562328677718</v>
      </c>
    </row>
    <row r="44" customFormat="false" ht="13.8" hidden="false" customHeight="false" outlineLevel="0" collapsed="false">
      <c r="A44" s="63" t="s">
        <v>72</v>
      </c>
      <c r="B44" s="64" t="s">
        <v>73</v>
      </c>
      <c r="C44" s="65" t="s">
        <v>30</v>
      </c>
      <c r="D44" s="66" t="n">
        <v>23.73</v>
      </c>
      <c r="E44" s="67" t="n">
        <v>54.137783</v>
      </c>
      <c r="F44" s="68" t="n">
        <v>0</v>
      </c>
      <c r="G44" s="69" t="n">
        <f aca="false">F44*E44</f>
        <v>0</v>
      </c>
      <c r="H44" s="70" t="n">
        <f aca="false">F44/D44</f>
        <v>0</v>
      </c>
      <c r="I44" s="66" t="n">
        <f aca="false">IFERROR(VLOOKUP(A44,'MEMO CALCULO 04'!$B$2:$E$309,4,0),0)</f>
        <v>0</v>
      </c>
      <c r="J44" s="71" t="n">
        <f aca="false">I44*E44</f>
        <v>0</v>
      </c>
      <c r="K44" s="70" t="n">
        <f aca="false">I44/D44</f>
        <v>0</v>
      </c>
      <c r="L44" s="72" t="n">
        <f aca="false">F44+I44</f>
        <v>0</v>
      </c>
      <c r="M44" s="73" t="n">
        <f aca="false">G44+J44</f>
        <v>0</v>
      </c>
      <c r="N44" s="74" t="n">
        <f aca="false">H44+K44</f>
        <v>0</v>
      </c>
    </row>
    <row r="45" customFormat="false" ht="13.8" hidden="false" customHeight="false" outlineLevel="0" collapsed="false">
      <c r="A45" s="54" t="n">
        <v>6</v>
      </c>
      <c r="B45" s="55" t="s">
        <v>74</v>
      </c>
      <c r="C45" s="56"/>
      <c r="D45" s="57"/>
      <c r="E45" s="75"/>
      <c r="F45" s="58"/>
      <c r="G45" s="59"/>
      <c r="H45" s="60"/>
      <c r="I45" s="59"/>
      <c r="J45" s="62" t="n">
        <f aca="false">SUM(J46:J50)</f>
        <v>17435.15788441</v>
      </c>
      <c r="K45" s="60"/>
      <c r="L45" s="59"/>
      <c r="M45" s="62" t="n">
        <f aca="false">SUM(M46:M50)</f>
        <v>49903.42767004</v>
      </c>
      <c r="N45" s="60"/>
    </row>
    <row r="46" customFormat="false" ht="43.25" hidden="false" customHeight="false" outlineLevel="0" collapsed="false">
      <c r="A46" s="63" t="s">
        <v>75</v>
      </c>
      <c r="B46" s="64" t="s">
        <v>76</v>
      </c>
      <c r="C46" s="65" t="s">
        <v>30</v>
      </c>
      <c r="D46" s="66" t="n">
        <v>439.07</v>
      </c>
      <c r="E46" s="67" t="n">
        <v>72.346764</v>
      </c>
      <c r="F46" s="68" t="n">
        <v>439.07</v>
      </c>
      <c r="G46" s="69" t="n">
        <f aca="false">F46*E46</f>
        <v>31765.29366948</v>
      </c>
      <c r="H46" s="70" t="n">
        <f aca="false">F46/D46</f>
        <v>1</v>
      </c>
      <c r="I46" s="66" t="n">
        <f aca="false">IFERROR(VLOOKUP(A46,'MEMO CALCULO 04'!$B$2:$E$435,4,0),0)</f>
        <v>0</v>
      </c>
      <c r="J46" s="71" t="n">
        <f aca="false">I46*E46</f>
        <v>0</v>
      </c>
      <c r="K46" s="70" t="n">
        <f aca="false">I46/D46</f>
        <v>0</v>
      </c>
      <c r="L46" s="72" t="n">
        <f aca="false">F46+I46</f>
        <v>439.07</v>
      </c>
      <c r="M46" s="73" t="n">
        <f aca="false">G46+J46</f>
        <v>31765.29366948</v>
      </c>
      <c r="N46" s="74" t="n">
        <f aca="false">H46+K46</f>
        <v>1</v>
      </c>
      <c r="O46" s="77"/>
    </row>
    <row r="47" customFormat="false" ht="22.35" hidden="false" customHeight="false" outlineLevel="0" collapsed="false">
      <c r="A47" s="63" t="s">
        <v>77</v>
      </c>
      <c r="B47" s="64" t="s">
        <v>78</v>
      </c>
      <c r="C47" s="65" t="s">
        <v>35</v>
      </c>
      <c r="D47" s="66" t="n">
        <v>82.05</v>
      </c>
      <c r="E47" s="67" t="n">
        <v>10.627001</v>
      </c>
      <c r="F47" s="68" t="n">
        <v>66.15</v>
      </c>
      <c r="G47" s="69" t="n">
        <f aca="false">F47*E47</f>
        <v>702.97611615</v>
      </c>
      <c r="H47" s="70" t="n">
        <f aca="false">F47/D47</f>
        <v>0.806215722120658</v>
      </c>
      <c r="I47" s="66" t="n">
        <f aca="false">IFERROR(VLOOKUP(A47,'MEMO CALCULO 04'!$B$2:$E$435,4,0),0)</f>
        <v>14.4</v>
      </c>
      <c r="J47" s="71" t="n">
        <f aca="false">I47*E47</f>
        <v>153.0288144</v>
      </c>
      <c r="K47" s="70" t="n">
        <f aca="false">I47/D47</f>
        <v>0.175502742230347</v>
      </c>
      <c r="L47" s="72" t="n">
        <f aca="false">F47+I47</f>
        <v>80.55</v>
      </c>
      <c r="M47" s="73" t="n">
        <f aca="false">G47+J47</f>
        <v>856.00493055</v>
      </c>
      <c r="N47" s="74" t="n">
        <f aca="false">H47+K47</f>
        <v>0.981718464351005</v>
      </c>
    </row>
    <row r="48" customFormat="false" ht="22.35" hidden="false" customHeight="false" outlineLevel="0" collapsed="false">
      <c r="A48" s="63" t="s">
        <v>79</v>
      </c>
      <c r="B48" s="64" t="s">
        <v>80</v>
      </c>
      <c r="C48" s="65" t="s">
        <v>30</v>
      </c>
      <c r="D48" s="66" t="n">
        <v>1017.15</v>
      </c>
      <c r="E48" s="67" t="n">
        <v>7.94885</v>
      </c>
      <c r="F48" s="68" t="n">
        <v>0</v>
      </c>
      <c r="G48" s="69" t="n">
        <f aca="false">F48*E48</f>
        <v>0</v>
      </c>
      <c r="H48" s="70" t="n">
        <f aca="false">F48/D48</f>
        <v>0</v>
      </c>
      <c r="I48" s="66" t="n">
        <f aca="false">IFERROR(VLOOKUP(A48,'MEMO CALCULO 04'!$B$2:$E$435,4,0),0)</f>
        <v>476.7</v>
      </c>
      <c r="J48" s="71" t="n">
        <f aca="false">I48*E48</f>
        <v>3789.216795</v>
      </c>
      <c r="K48" s="70" t="n">
        <f aca="false">I48/D48</f>
        <v>0.468662439168264</v>
      </c>
      <c r="L48" s="72" t="n">
        <f aca="false">F48+I48</f>
        <v>476.7</v>
      </c>
      <c r="M48" s="73" t="n">
        <f aca="false">G48+J48</f>
        <v>3789.216795</v>
      </c>
      <c r="N48" s="74" t="n">
        <f aca="false">H48+K48</f>
        <v>0.468662439168264</v>
      </c>
    </row>
    <row r="49" customFormat="false" ht="22.35" hidden="false" customHeight="false" outlineLevel="0" collapsed="false">
      <c r="A49" s="63" t="s">
        <v>81</v>
      </c>
      <c r="B49" s="64" t="s">
        <v>82</v>
      </c>
      <c r="C49" s="65" t="s">
        <v>30</v>
      </c>
      <c r="D49" s="66" t="n">
        <v>257.83</v>
      </c>
      <c r="E49" s="67" t="n">
        <v>38.325686</v>
      </c>
      <c r="F49" s="68" t="n">
        <v>0</v>
      </c>
      <c r="G49" s="69" t="n">
        <f aca="false">F49*E49</f>
        <v>0</v>
      </c>
      <c r="H49" s="70" t="n">
        <f aca="false">F49/D49</f>
        <v>0</v>
      </c>
      <c r="I49" s="66" t="n">
        <f aca="false">IFERROR(VLOOKUP(A49,'MEMO CALCULO 04'!$B$2:$E$435,4,0),0)</f>
        <v>0</v>
      </c>
      <c r="J49" s="71" t="n">
        <f aca="false">I49*E49</f>
        <v>0</v>
      </c>
      <c r="K49" s="70" t="n">
        <f aca="false">I49/D49</f>
        <v>0</v>
      </c>
      <c r="L49" s="72" t="n">
        <f aca="false">F49+I49</f>
        <v>0</v>
      </c>
      <c r="M49" s="73" t="n">
        <f aca="false">G49+J49</f>
        <v>0</v>
      </c>
      <c r="N49" s="74" t="n">
        <f aca="false">H49+K49</f>
        <v>0</v>
      </c>
    </row>
    <row r="50" customFormat="false" ht="22.35" hidden="false" customHeight="false" outlineLevel="0" collapsed="false">
      <c r="A50" s="63" t="s">
        <v>83</v>
      </c>
      <c r="B50" s="64" t="s">
        <v>84</v>
      </c>
      <c r="C50" s="65" t="s">
        <v>30</v>
      </c>
      <c r="D50" s="66" t="n">
        <v>728.96</v>
      </c>
      <c r="E50" s="67" t="n">
        <v>26.695907</v>
      </c>
      <c r="F50" s="68" t="n">
        <v>0</v>
      </c>
      <c r="G50" s="69" t="n">
        <f aca="false">F50*E50</f>
        <v>0</v>
      </c>
      <c r="H50" s="70" t="n">
        <f aca="false">F50/D50</f>
        <v>0</v>
      </c>
      <c r="I50" s="66" t="n">
        <f aca="false">IFERROR(VLOOKUP(A50,'MEMO CALCULO 04'!$B$2:$E$435,4,0),0)</f>
        <v>505.43</v>
      </c>
      <c r="J50" s="71" t="n">
        <f aca="false">I50*E50</f>
        <v>13492.91227501</v>
      </c>
      <c r="K50" s="70" t="n">
        <f aca="false">I50/D50</f>
        <v>0.69335766022827</v>
      </c>
      <c r="L50" s="72" t="n">
        <f aca="false">F50+I50</f>
        <v>505.43</v>
      </c>
      <c r="M50" s="73" t="n">
        <f aca="false">G50+J50</f>
        <v>13492.91227501</v>
      </c>
      <c r="N50" s="74" t="n">
        <f aca="false">H50+K50</f>
        <v>0.69335766022827</v>
      </c>
    </row>
    <row r="51" customFormat="false" ht="13.8" hidden="false" customHeight="false" outlineLevel="0" collapsed="false">
      <c r="A51" s="54" t="n">
        <v>7</v>
      </c>
      <c r="B51" s="55" t="s">
        <v>85</v>
      </c>
      <c r="C51" s="56"/>
      <c r="D51" s="57"/>
      <c r="E51" s="75"/>
      <c r="F51" s="58"/>
      <c r="G51" s="59"/>
      <c r="H51" s="60"/>
      <c r="I51" s="59"/>
      <c r="J51" s="62" t="n">
        <f aca="false">SUM(J52:J53)</f>
        <v>0</v>
      </c>
      <c r="K51" s="60"/>
      <c r="L51" s="59"/>
      <c r="M51" s="62" t="n">
        <f aca="false">SUM(M52:M53)</f>
        <v>0</v>
      </c>
      <c r="N51" s="60"/>
    </row>
    <row r="52" customFormat="false" ht="32.55" hidden="false" customHeight="false" outlineLevel="0" collapsed="false">
      <c r="A52" s="63" t="s">
        <v>86</v>
      </c>
      <c r="B52" s="64" t="s">
        <v>87</v>
      </c>
      <c r="C52" s="65" t="s">
        <v>30</v>
      </c>
      <c r="D52" s="66" t="n">
        <v>142.63</v>
      </c>
      <c r="E52" s="67" t="n">
        <v>117.594064</v>
      </c>
      <c r="F52" s="68" t="n">
        <v>0</v>
      </c>
      <c r="G52" s="69" t="n">
        <f aca="false">F52*E52</f>
        <v>0</v>
      </c>
      <c r="H52" s="70" t="n">
        <f aca="false">F52/D52</f>
        <v>0</v>
      </c>
      <c r="I52" s="66" t="n">
        <f aca="false">IFERROR(VLOOKUP(A52,'MEMO CALCULO 04'!$B$2:$E$435,4,0),0)</f>
        <v>0</v>
      </c>
      <c r="J52" s="71" t="n">
        <f aca="false">I52*E52</f>
        <v>0</v>
      </c>
      <c r="K52" s="70" t="n">
        <f aca="false">I52/D52</f>
        <v>0</v>
      </c>
      <c r="L52" s="72" t="n">
        <f aca="false">F52+I52</f>
        <v>0</v>
      </c>
      <c r="M52" s="73" t="n">
        <f aca="false">G52+J52</f>
        <v>0</v>
      </c>
      <c r="N52" s="74" t="n">
        <f aca="false">H52+K52</f>
        <v>0</v>
      </c>
    </row>
    <row r="53" customFormat="false" ht="32.55" hidden="false" customHeight="false" outlineLevel="0" collapsed="false">
      <c r="A53" s="63" t="s">
        <v>88</v>
      </c>
      <c r="B53" s="64" t="s">
        <v>89</v>
      </c>
      <c r="C53" s="65" t="s">
        <v>35</v>
      </c>
      <c r="D53" s="66" t="n">
        <v>138.72</v>
      </c>
      <c r="E53" s="67" t="n">
        <v>55.482973</v>
      </c>
      <c r="F53" s="68" t="n">
        <v>0</v>
      </c>
      <c r="G53" s="69" t="n">
        <f aca="false">F53*E53</f>
        <v>0</v>
      </c>
      <c r="H53" s="70" t="n">
        <f aca="false">F53/D53</f>
        <v>0</v>
      </c>
      <c r="I53" s="66" t="n">
        <f aca="false">IFERROR(VLOOKUP(A53,'MEMO CALCULO 04'!$B$2:$E$435,4,0),0)</f>
        <v>0</v>
      </c>
      <c r="J53" s="71" t="n">
        <f aca="false">I53*E53</f>
        <v>0</v>
      </c>
      <c r="K53" s="70" t="n">
        <f aca="false">I53/D53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</row>
    <row r="54" customFormat="false" ht="13.8" hidden="false" customHeight="false" outlineLevel="0" collapsed="false">
      <c r="A54" s="54" t="n">
        <v>8</v>
      </c>
      <c r="B54" s="55" t="s">
        <v>90</v>
      </c>
      <c r="C54" s="56"/>
      <c r="D54" s="57"/>
      <c r="E54" s="75"/>
      <c r="F54" s="58"/>
      <c r="G54" s="59"/>
      <c r="H54" s="60"/>
      <c r="I54" s="59"/>
      <c r="J54" s="62" t="n">
        <f aca="false">SUM(J55:J59)</f>
        <v>0</v>
      </c>
      <c r="K54" s="60"/>
      <c r="L54" s="59"/>
      <c r="M54" s="62" t="n">
        <f aca="false">SUM(M55:M59)</f>
        <v>0</v>
      </c>
      <c r="N54" s="60"/>
    </row>
    <row r="55" customFormat="false" ht="43.25" hidden="false" customHeight="false" outlineLevel="0" collapsed="false">
      <c r="A55" s="63" t="s">
        <v>91</v>
      </c>
      <c r="B55" s="64" t="s">
        <v>92</v>
      </c>
      <c r="C55" s="65" t="s">
        <v>30</v>
      </c>
      <c r="D55" s="66" t="n">
        <v>11.2</v>
      </c>
      <c r="E55" s="67" t="n">
        <v>143.592918</v>
      </c>
      <c r="F55" s="68" t="n">
        <v>0</v>
      </c>
      <c r="G55" s="69" t="n">
        <f aca="false">F55*E55</f>
        <v>0</v>
      </c>
      <c r="H55" s="70" t="n">
        <f aca="false">F55/D55</f>
        <v>0</v>
      </c>
      <c r="I55" s="66" t="n">
        <f aca="false">IFERROR(VLOOKUP(A55,'MEMO CALCULO 04'!$B$2:$E$435,4,0),0)</f>
        <v>0</v>
      </c>
      <c r="J55" s="71" t="n">
        <f aca="false">I55*E55</f>
        <v>0</v>
      </c>
      <c r="K55" s="70" t="n">
        <f aca="false">I55/D55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43.25" hidden="false" customHeight="false" outlineLevel="0" collapsed="false">
      <c r="A56" s="63" t="s">
        <v>93</v>
      </c>
      <c r="B56" s="64" t="s">
        <v>94</v>
      </c>
      <c r="C56" s="65" t="s">
        <v>30</v>
      </c>
      <c r="D56" s="66" t="n">
        <v>202.24</v>
      </c>
      <c r="E56" s="67" t="n">
        <v>158.108741</v>
      </c>
      <c r="F56" s="68" t="n">
        <v>0</v>
      </c>
      <c r="G56" s="69" t="n">
        <f aca="false">F56*E56</f>
        <v>0</v>
      </c>
      <c r="H56" s="70" t="n">
        <f aca="false">F56/D56</f>
        <v>0</v>
      </c>
      <c r="I56" s="66" t="n">
        <f aca="false">IFERROR(VLOOKUP(A56,'MEMO CALCULO 04'!$B$2:$E$435,4,0),0)</f>
        <v>0</v>
      </c>
      <c r="J56" s="71" t="n">
        <f aca="false">I56*E56</f>
        <v>0</v>
      </c>
      <c r="K56" s="70" t="n">
        <f aca="false">I56/D56</f>
        <v>0</v>
      </c>
      <c r="L56" s="72" t="n">
        <f aca="false">F56+I56</f>
        <v>0</v>
      </c>
      <c r="M56" s="73" t="n">
        <f aca="false">G56+J56</f>
        <v>0</v>
      </c>
      <c r="N56" s="74" t="n">
        <f aca="false">H56+K56</f>
        <v>0</v>
      </c>
    </row>
    <row r="57" customFormat="false" ht="32.55" hidden="false" customHeight="false" outlineLevel="0" collapsed="false">
      <c r="A57" s="63" t="s">
        <v>95</v>
      </c>
      <c r="B57" s="64" t="s">
        <v>96</v>
      </c>
      <c r="C57" s="65" t="s">
        <v>30</v>
      </c>
      <c r="D57" s="66" t="n">
        <v>50.06</v>
      </c>
      <c r="E57" s="67" t="n">
        <v>172.624564</v>
      </c>
      <c r="F57" s="68" t="n">
        <v>0</v>
      </c>
      <c r="G57" s="69" t="n">
        <f aca="false">F57*E57</f>
        <v>0</v>
      </c>
      <c r="H57" s="70" t="n">
        <f aca="false">F57/D57</f>
        <v>0</v>
      </c>
      <c r="I57" s="66" t="n">
        <f aca="false">IFERROR(VLOOKUP(A57,'MEMO CALCULO 04'!$B$2:$E$435,4,0),0)</f>
        <v>0</v>
      </c>
      <c r="J57" s="71" t="n">
        <f aca="false">I57*E57</f>
        <v>0</v>
      </c>
      <c r="K57" s="70" t="n">
        <f aca="false">I57/D57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32.55" hidden="false" customHeight="false" outlineLevel="0" collapsed="false">
      <c r="A58" s="63" t="s">
        <v>97</v>
      </c>
      <c r="B58" s="64" t="s">
        <v>98</v>
      </c>
      <c r="C58" s="65" t="s">
        <v>30</v>
      </c>
      <c r="D58" s="66" t="n">
        <v>45</v>
      </c>
      <c r="E58" s="67" t="n">
        <v>96.645787</v>
      </c>
      <c r="F58" s="68" t="n">
        <v>0</v>
      </c>
      <c r="G58" s="69" t="n">
        <f aca="false">F58*E58</f>
        <v>0</v>
      </c>
      <c r="H58" s="70" t="n">
        <f aca="false">F58/D58</f>
        <v>0</v>
      </c>
      <c r="I58" s="66" t="n">
        <f aca="false">IFERROR(VLOOKUP(A58,'MEMO CALCULO 04'!$B$2:$E$435,4,0),0)</f>
        <v>0</v>
      </c>
      <c r="J58" s="71" t="n">
        <f aca="false">I58*E58</f>
        <v>0</v>
      </c>
      <c r="K58" s="70" t="n">
        <f aca="false">I58/D58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13.8" hidden="false" customHeight="false" outlineLevel="0" collapsed="false">
      <c r="A59" s="63" t="s">
        <v>99</v>
      </c>
      <c r="B59" s="64" t="s">
        <v>100</v>
      </c>
      <c r="C59" s="65" t="s">
        <v>35</v>
      </c>
      <c r="D59" s="66" t="n">
        <v>94.2</v>
      </c>
      <c r="E59" s="67" t="n">
        <v>60.961565</v>
      </c>
      <c r="F59" s="68" t="n">
        <v>0</v>
      </c>
      <c r="G59" s="69" t="n">
        <f aca="false">F59*E59</f>
        <v>0</v>
      </c>
      <c r="H59" s="70" t="n">
        <f aca="false">F59/D59</f>
        <v>0</v>
      </c>
      <c r="I59" s="66" t="n">
        <f aca="false">IFERROR(VLOOKUP(A59,'MEMO CALCULO 04'!$B$2:$E$435,4,0),0)</f>
        <v>0</v>
      </c>
      <c r="J59" s="71" t="n">
        <f aca="false">I59*E59</f>
        <v>0</v>
      </c>
      <c r="K59" s="70" t="n">
        <f aca="false">I59/D59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13.8" hidden="false" customHeight="false" outlineLevel="0" collapsed="false">
      <c r="A60" s="54" t="n">
        <v>9</v>
      </c>
      <c r="B60" s="55" t="s">
        <v>101</v>
      </c>
      <c r="C60" s="56"/>
      <c r="D60" s="57"/>
      <c r="E60" s="75"/>
      <c r="F60" s="58"/>
      <c r="G60" s="59"/>
      <c r="H60" s="60"/>
      <c r="I60" s="59"/>
      <c r="J60" s="62" t="n">
        <f aca="false">SUM(J61)</f>
        <v>0</v>
      </c>
      <c r="K60" s="60"/>
      <c r="L60" s="59"/>
      <c r="M60" s="62" t="n">
        <f aca="false">SUM(M61)</f>
        <v>0</v>
      </c>
      <c r="N60" s="60"/>
    </row>
    <row r="61" customFormat="false" ht="13.8" hidden="false" customHeight="false" outlineLevel="0" collapsed="false">
      <c r="A61" s="63" t="s">
        <v>102</v>
      </c>
      <c r="B61" s="64" t="s">
        <v>103</v>
      </c>
      <c r="C61" s="65" t="s">
        <v>30</v>
      </c>
      <c r="D61" s="66" t="n">
        <v>202.24</v>
      </c>
      <c r="E61" s="67" t="n">
        <v>58.47842</v>
      </c>
      <c r="F61" s="68" t="n">
        <v>0</v>
      </c>
      <c r="G61" s="69" t="n">
        <f aca="false">F61*E61</f>
        <v>0</v>
      </c>
      <c r="H61" s="70" t="n">
        <f aca="false">F61/D61</f>
        <v>0</v>
      </c>
      <c r="I61" s="66" t="n">
        <f aca="false">IFERROR(VLOOKUP(A61,'MEMO CALCULO 04'!$B$2:$E$435,4,0),0)</f>
        <v>0</v>
      </c>
      <c r="J61" s="71" t="n">
        <f aca="false">I61*E61</f>
        <v>0</v>
      </c>
      <c r="K61" s="70" t="n">
        <f aca="false">I61/D61</f>
        <v>0</v>
      </c>
      <c r="L61" s="72" t="n">
        <f aca="false">F61+I61</f>
        <v>0</v>
      </c>
      <c r="M61" s="73" t="n">
        <f aca="false">G61+J61</f>
        <v>0</v>
      </c>
      <c r="N61" s="74" t="n">
        <f aca="false">H61+K61</f>
        <v>0</v>
      </c>
    </row>
    <row r="62" customFormat="false" ht="13.8" hidden="false" customHeight="false" outlineLevel="0" collapsed="false">
      <c r="A62" s="54" t="n">
        <v>10</v>
      </c>
      <c r="B62" s="55" t="s">
        <v>104</v>
      </c>
      <c r="C62" s="56"/>
      <c r="D62" s="57"/>
      <c r="E62" s="75"/>
      <c r="F62" s="58"/>
      <c r="G62" s="59"/>
      <c r="H62" s="60"/>
      <c r="I62" s="59"/>
      <c r="J62" s="62" t="n">
        <f aca="false">SUM(J63:J72)</f>
        <v>0</v>
      </c>
      <c r="K62" s="60"/>
      <c r="L62" s="59"/>
      <c r="M62" s="62" t="n">
        <f aca="false">SUM(M63:M72)</f>
        <v>0</v>
      </c>
      <c r="N62" s="60"/>
    </row>
    <row r="63" s="87" customFormat="true" ht="13.8" hidden="false" customHeight="false" outlineLevel="0" collapsed="false">
      <c r="A63" s="78" t="s">
        <v>105</v>
      </c>
      <c r="B63" s="79" t="s">
        <v>106</v>
      </c>
      <c r="C63" s="80"/>
      <c r="D63" s="81"/>
      <c r="E63" s="82"/>
      <c r="F63" s="83"/>
      <c r="G63" s="84"/>
      <c r="H63" s="85"/>
      <c r="I63" s="84"/>
      <c r="J63" s="86"/>
      <c r="K63" s="85"/>
      <c r="L63" s="84"/>
      <c r="M63" s="86"/>
      <c r="N63" s="85"/>
    </row>
    <row r="64" customFormat="false" ht="22.35" hidden="false" customHeight="false" outlineLevel="0" collapsed="false">
      <c r="A64" s="63" t="s">
        <v>107</v>
      </c>
      <c r="B64" s="64" t="s">
        <v>108</v>
      </c>
      <c r="C64" s="65" t="s">
        <v>30</v>
      </c>
      <c r="D64" s="66" t="n">
        <v>345.42</v>
      </c>
      <c r="E64" s="67" t="n">
        <v>21.914368</v>
      </c>
      <c r="F64" s="68" t="n">
        <v>0</v>
      </c>
      <c r="G64" s="69" t="n">
        <f aca="false">F64*E64</f>
        <v>0</v>
      </c>
      <c r="H64" s="70" t="n">
        <f aca="false">F64/D64</f>
        <v>0</v>
      </c>
      <c r="I64" s="66" t="n">
        <f aca="false">IFERROR(VLOOKUP(A64,'MEMO CALCULO 04'!$B$2:$E$435,4,0),0)</f>
        <v>0</v>
      </c>
      <c r="J64" s="71" t="n">
        <f aca="false">I64*E64</f>
        <v>0</v>
      </c>
      <c r="K64" s="70" t="n">
        <f aca="false">I64/D64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customFormat="false" ht="43.25" hidden="false" customHeight="false" outlineLevel="0" collapsed="false">
      <c r="A65" s="63" t="s">
        <v>109</v>
      </c>
      <c r="B65" s="64" t="s">
        <v>110</v>
      </c>
      <c r="C65" s="65" t="s">
        <v>30</v>
      </c>
      <c r="D65" s="66" t="n">
        <v>779.65</v>
      </c>
      <c r="E65" s="67" t="n">
        <v>30.5725</v>
      </c>
      <c r="F65" s="68" t="n">
        <v>0</v>
      </c>
      <c r="G65" s="69" t="n">
        <f aca="false">F65*E65</f>
        <v>0</v>
      </c>
      <c r="H65" s="70" t="n">
        <f aca="false">F65/D65</f>
        <v>0</v>
      </c>
      <c r="I65" s="66" t="n">
        <f aca="false">IFERROR(VLOOKUP(A65,'MEMO CALCULO 04'!$B$2:$E$435,4,0),0)</f>
        <v>0</v>
      </c>
      <c r="J65" s="71" t="n">
        <f aca="false">I65*E65</f>
        <v>0</v>
      </c>
      <c r="K65" s="70" t="n">
        <f aca="false">I65/D65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s="87" customFormat="true" ht="13.8" hidden="false" customHeight="false" outlineLevel="0" collapsed="false">
      <c r="A66" s="78" t="s">
        <v>111</v>
      </c>
      <c r="B66" s="79" t="s">
        <v>112</v>
      </c>
      <c r="C66" s="80"/>
      <c r="D66" s="81"/>
      <c r="E66" s="82"/>
      <c r="F66" s="83"/>
      <c r="G66" s="84"/>
      <c r="H66" s="85"/>
      <c r="I66" s="84"/>
      <c r="J66" s="86"/>
      <c r="K66" s="85"/>
      <c r="L66" s="84"/>
      <c r="M66" s="86"/>
      <c r="N66" s="85"/>
    </row>
    <row r="67" customFormat="false" ht="43.25" hidden="false" customHeight="false" outlineLevel="0" collapsed="false">
      <c r="A67" s="63" t="s">
        <v>113</v>
      </c>
      <c r="B67" s="64" t="s">
        <v>114</v>
      </c>
      <c r="C67" s="65" t="s">
        <v>30</v>
      </c>
      <c r="D67" s="66" t="n">
        <v>57.68</v>
      </c>
      <c r="E67" s="67" t="n">
        <v>56.913766</v>
      </c>
      <c r="F67" s="68" t="n">
        <v>0</v>
      </c>
      <c r="G67" s="69" t="n">
        <f aca="false">F67*E67</f>
        <v>0</v>
      </c>
      <c r="H67" s="70" t="n">
        <f aca="false">F67/D67</f>
        <v>0</v>
      </c>
      <c r="I67" s="66" t="n">
        <f aca="false">IFERROR(VLOOKUP(A67,'MEMO CALCULO 04'!$B$2:$E$435,4,0),0)</f>
        <v>0</v>
      </c>
      <c r="J67" s="71" t="n">
        <f aca="false">I67*E67</f>
        <v>0</v>
      </c>
      <c r="K67" s="70" t="n">
        <f aca="false">I67/D67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43.25" hidden="false" customHeight="false" outlineLevel="0" collapsed="false">
      <c r="A68" s="63" t="s">
        <v>115</v>
      </c>
      <c r="B68" s="64" t="s">
        <v>116</v>
      </c>
      <c r="C68" s="65" t="s">
        <v>30</v>
      </c>
      <c r="D68" s="66" t="n">
        <v>57.68</v>
      </c>
      <c r="E68" s="67" t="n">
        <v>51.740899</v>
      </c>
      <c r="F68" s="68" t="n">
        <v>0</v>
      </c>
      <c r="G68" s="69" t="n">
        <f aca="false">F68*E68</f>
        <v>0</v>
      </c>
      <c r="H68" s="70" t="n">
        <f aca="false">F68/D68</f>
        <v>0</v>
      </c>
      <c r="I68" s="66" t="n">
        <f aca="false">IFERROR(VLOOKUP(A68,'MEMO CALCULO 04'!$B$2:$E$435,4,0),0)</f>
        <v>0</v>
      </c>
      <c r="J68" s="71" t="n">
        <f aca="false">I68*E68</f>
        <v>0</v>
      </c>
      <c r="K68" s="70" t="n">
        <f aca="false">I68/D68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s="87" customFormat="true" ht="13.8" hidden="false" customHeight="false" outlineLevel="0" collapsed="false">
      <c r="A69" s="78" t="s">
        <v>117</v>
      </c>
      <c r="B69" s="79" t="s">
        <v>118</v>
      </c>
      <c r="C69" s="80"/>
      <c r="D69" s="81"/>
      <c r="E69" s="82"/>
      <c r="F69" s="83"/>
      <c r="G69" s="84"/>
      <c r="H69" s="85"/>
      <c r="I69" s="84"/>
      <c r="J69" s="86"/>
      <c r="K69" s="85"/>
      <c r="L69" s="84"/>
      <c r="M69" s="86"/>
      <c r="N69" s="85"/>
    </row>
    <row r="70" customFormat="false" ht="32.55" hidden="false" customHeight="false" outlineLevel="0" collapsed="false">
      <c r="A70" s="63" t="s">
        <v>119</v>
      </c>
      <c r="B70" s="64" t="s">
        <v>120</v>
      </c>
      <c r="C70" s="65" t="s">
        <v>30</v>
      </c>
      <c r="D70" s="66" t="n">
        <v>60.38</v>
      </c>
      <c r="E70" s="67" t="n">
        <v>52.291204</v>
      </c>
      <c r="F70" s="68" t="n">
        <v>0</v>
      </c>
      <c r="G70" s="69" t="n">
        <f aca="false">F70*E70</f>
        <v>0</v>
      </c>
      <c r="H70" s="70" t="n">
        <f aca="false">F70/D70</f>
        <v>0</v>
      </c>
      <c r="I70" s="66" t="n">
        <f aca="false">IFERROR(VLOOKUP(A70,'MEMO CALCULO 04'!$B$2:$E$435,4,0),0)</f>
        <v>0</v>
      </c>
      <c r="J70" s="71" t="n">
        <f aca="false">I70*E70</f>
        <v>0</v>
      </c>
      <c r="K70" s="70" t="n">
        <f aca="false">I70/D70</f>
        <v>0</v>
      </c>
      <c r="L70" s="72" t="n">
        <f aca="false">F70+I70</f>
        <v>0</v>
      </c>
      <c r="M70" s="73" t="n">
        <f aca="false">G70+J70</f>
        <v>0</v>
      </c>
      <c r="N70" s="74" t="n">
        <f aca="false">H70+K70</f>
        <v>0</v>
      </c>
    </row>
    <row r="71" s="87" customFormat="true" ht="13.8" hidden="false" customHeight="false" outlineLevel="0" collapsed="false">
      <c r="A71" s="78" t="s">
        <v>121</v>
      </c>
      <c r="B71" s="79" t="s">
        <v>122</v>
      </c>
      <c r="C71" s="80"/>
      <c r="D71" s="81"/>
      <c r="E71" s="82"/>
      <c r="F71" s="83"/>
      <c r="G71" s="84"/>
      <c r="H71" s="85"/>
      <c r="I71" s="84"/>
      <c r="J71" s="86"/>
      <c r="K71" s="85"/>
      <c r="L71" s="84"/>
      <c r="M71" s="86"/>
      <c r="N71" s="85"/>
    </row>
    <row r="72" customFormat="false" ht="32.55" hidden="false" customHeight="false" outlineLevel="0" collapsed="false">
      <c r="A72" s="63" t="s">
        <v>123</v>
      </c>
      <c r="B72" s="64" t="s">
        <v>124</v>
      </c>
      <c r="C72" s="65" t="s">
        <v>30</v>
      </c>
      <c r="D72" s="66" t="n">
        <v>213.44</v>
      </c>
      <c r="E72" s="67" t="n">
        <v>0</v>
      </c>
      <c r="F72" s="68" t="n">
        <v>0</v>
      </c>
      <c r="G72" s="69" t="n">
        <f aca="false">F72*E72</f>
        <v>0</v>
      </c>
      <c r="H72" s="70" t="n">
        <f aca="false">F72/D72</f>
        <v>0</v>
      </c>
      <c r="I72" s="66" t="n">
        <f aca="false">IFERROR(VLOOKUP(A72,'MEMO CALCULO 04'!$B$2:$E$435,4,0),0)</f>
        <v>0</v>
      </c>
      <c r="J72" s="71" t="n">
        <f aca="false">I72*E72</f>
        <v>0</v>
      </c>
      <c r="K72" s="70" t="n">
        <f aca="false">I72/D72</f>
        <v>0</v>
      </c>
      <c r="L72" s="72" t="n">
        <f aca="false">F72+I72</f>
        <v>0</v>
      </c>
      <c r="M72" s="73" t="n">
        <f aca="false">G72+J72</f>
        <v>0</v>
      </c>
      <c r="N72" s="74" t="n">
        <f aca="false">H72+K72</f>
        <v>0</v>
      </c>
    </row>
    <row r="73" customFormat="false" ht="13.8" hidden="false" customHeight="false" outlineLevel="0" collapsed="false">
      <c r="A73" s="54" t="n">
        <v>11</v>
      </c>
      <c r="B73" s="55" t="s">
        <v>125</v>
      </c>
      <c r="C73" s="56"/>
      <c r="D73" s="57"/>
      <c r="E73" s="75"/>
      <c r="F73" s="58"/>
      <c r="G73" s="59"/>
      <c r="H73" s="60"/>
      <c r="I73" s="59"/>
      <c r="J73" s="62" t="n">
        <f aca="false">SUM(J74:J76)</f>
        <v>0</v>
      </c>
      <c r="K73" s="60"/>
      <c r="L73" s="59"/>
      <c r="M73" s="62" t="n">
        <f aca="false">SUM(M74:M76)</f>
        <v>0</v>
      </c>
      <c r="N73" s="60"/>
    </row>
    <row r="74" customFormat="false" ht="13.8" hidden="false" customHeight="false" outlineLevel="0" collapsed="false">
      <c r="A74" s="63" t="s">
        <v>126</v>
      </c>
      <c r="B74" s="64" t="s">
        <v>127</v>
      </c>
      <c r="C74" s="65" t="s">
        <v>30</v>
      </c>
      <c r="D74" s="66" t="n">
        <v>22.88</v>
      </c>
      <c r="E74" s="67" t="n">
        <v>288.971228</v>
      </c>
      <c r="F74" s="68" t="n">
        <v>0</v>
      </c>
      <c r="G74" s="69" t="n">
        <f aca="false">F74*E74</f>
        <v>0</v>
      </c>
      <c r="H74" s="70" t="n">
        <f aca="false">F74/D74</f>
        <v>0</v>
      </c>
      <c r="I74" s="66" t="n">
        <f aca="false">IFERROR(VLOOKUP(A74,'MEMO CALCULO 04'!$B$2:$E$435,4,0),0)</f>
        <v>0</v>
      </c>
      <c r="J74" s="71" t="n">
        <f aca="false">I74*E74</f>
        <v>0</v>
      </c>
      <c r="K74" s="70" t="n">
        <f aca="false">I74/D74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32.55" hidden="false" customHeight="false" outlineLevel="0" collapsed="false">
      <c r="A75" s="63" t="s">
        <v>128</v>
      </c>
      <c r="B75" s="64" t="s">
        <v>129</v>
      </c>
      <c r="C75" s="65" t="s">
        <v>30</v>
      </c>
      <c r="D75" s="66" t="n">
        <v>2.16</v>
      </c>
      <c r="E75" s="67" t="n">
        <v>710.443755</v>
      </c>
      <c r="F75" s="68" t="n">
        <v>0</v>
      </c>
      <c r="G75" s="69" t="n">
        <f aca="false">F75*E75</f>
        <v>0</v>
      </c>
      <c r="H75" s="70" t="n">
        <f aca="false">F75/D75</f>
        <v>0</v>
      </c>
      <c r="I75" s="66" t="n">
        <f aca="false">IFERROR(VLOOKUP(A75,'MEMO CALCULO 04'!$B$2:$E$435,4,0),0)</f>
        <v>0</v>
      </c>
      <c r="J75" s="71" t="n">
        <f aca="false">I75*E75</f>
        <v>0</v>
      </c>
      <c r="K75" s="70" t="n">
        <f aca="false">I75/D75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13.8" hidden="false" customHeight="false" outlineLevel="0" collapsed="false">
      <c r="A76" s="63" t="s">
        <v>130</v>
      </c>
      <c r="B76" s="64" t="s">
        <v>131</v>
      </c>
      <c r="C76" s="65" t="s">
        <v>30</v>
      </c>
      <c r="D76" s="66" t="n">
        <v>8.4</v>
      </c>
      <c r="E76" s="67" t="n">
        <v>602.241563</v>
      </c>
      <c r="F76" s="68" t="n">
        <v>0</v>
      </c>
      <c r="G76" s="69" t="n">
        <f aca="false">F76*E76</f>
        <v>0</v>
      </c>
      <c r="H76" s="70" t="n">
        <f aca="false">F76/D76</f>
        <v>0</v>
      </c>
      <c r="I76" s="66" t="n">
        <f aca="false">IFERROR(VLOOKUP(A76,'MEMO CALCULO 04'!$B$2:$E$435,4,0),0)</f>
        <v>0</v>
      </c>
      <c r="J76" s="71" t="n">
        <f aca="false">I76*E76</f>
        <v>0</v>
      </c>
      <c r="K76" s="70" t="n">
        <f aca="false">I76/D76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13.8" hidden="false" customHeight="false" outlineLevel="0" collapsed="false">
      <c r="A77" s="54" t="n">
        <v>12</v>
      </c>
      <c r="B77" s="55" t="s">
        <v>132</v>
      </c>
      <c r="C77" s="56"/>
      <c r="D77" s="57"/>
      <c r="E77" s="75"/>
      <c r="F77" s="58"/>
      <c r="G77" s="59"/>
      <c r="H77" s="60"/>
      <c r="I77" s="59"/>
      <c r="J77" s="62" t="n">
        <f aca="false">SUM(J78:J115)</f>
        <v>0</v>
      </c>
      <c r="K77" s="60"/>
      <c r="L77" s="59"/>
      <c r="M77" s="62" t="n">
        <f aca="false">SUM(M78:M115)</f>
        <v>0</v>
      </c>
      <c r="N77" s="60"/>
    </row>
    <row r="78" s="87" customFormat="true" ht="13.8" hidden="false" customHeight="false" outlineLevel="0" collapsed="false">
      <c r="A78" s="78" t="s">
        <v>133</v>
      </c>
      <c r="B78" s="79" t="s">
        <v>134</v>
      </c>
      <c r="C78" s="80"/>
      <c r="D78" s="81"/>
      <c r="E78" s="82"/>
      <c r="F78" s="83"/>
      <c r="G78" s="84"/>
      <c r="H78" s="85"/>
      <c r="I78" s="84"/>
      <c r="J78" s="86"/>
      <c r="K78" s="85"/>
      <c r="L78" s="84"/>
      <c r="M78" s="86"/>
      <c r="N78" s="85"/>
    </row>
    <row r="79" customFormat="false" ht="22.35" hidden="false" customHeight="false" outlineLevel="0" collapsed="false">
      <c r="A79" s="63" t="s">
        <v>135</v>
      </c>
      <c r="B79" s="64" t="s">
        <v>136</v>
      </c>
      <c r="C79" s="65" t="s">
        <v>137</v>
      </c>
      <c r="D79" s="66" t="n">
        <v>1</v>
      </c>
      <c r="E79" s="67" t="n">
        <v>3900.769733</v>
      </c>
      <c r="F79" s="68" t="n">
        <v>0</v>
      </c>
      <c r="G79" s="69" t="n">
        <f aca="false">F79*E79</f>
        <v>0</v>
      </c>
      <c r="H79" s="70" t="n">
        <f aca="false">F79/D79</f>
        <v>0</v>
      </c>
      <c r="I79" s="66" t="n">
        <f aca="false">IFERROR(VLOOKUP(A79,'MEMO CALCULO 04'!$B$2:$E$435,4,0),0)</f>
        <v>0</v>
      </c>
      <c r="J79" s="71" t="n">
        <f aca="false">I79*E79</f>
        <v>0</v>
      </c>
      <c r="K79" s="70" t="n">
        <f aca="false">I79/D79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customFormat="false" ht="43.25" hidden="false" customHeight="false" outlineLevel="0" collapsed="false">
      <c r="A80" s="63" t="s">
        <v>138</v>
      </c>
      <c r="B80" s="64" t="s">
        <v>139</v>
      </c>
      <c r="C80" s="65" t="s">
        <v>137</v>
      </c>
      <c r="D80" s="66" t="n">
        <v>1</v>
      </c>
      <c r="E80" s="67" t="n">
        <v>1589.121863</v>
      </c>
      <c r="F80" s="68" t="n">
        <v>0</v>
      </c>
      <c r="G80" s="69" t="n">
        <f aca="false">F80*E80</f>
        <v>0</v>
      </c>
      <c r="H80" s="70" t="n">
        <f aca="false">F80/D80</f>
        <v>0</v>
      </c>
      <c r="I80" s="66" t="n">
        <f aca="false">IFERROR(VLOOKUP(A80,'MEMO CALCULO 04'!$B$2:$E$435,4,0),0)</f>
        <v>0</v>
      </c>
      <c r="J80" s="71" t="n">
        <f aca="false">I80*E80</f>
        <v>0</v>
      </c>
      <c r="K80" s="70" t="n">
        <f aca="false">I80/D80</f>
        <v>0</v>
      </c>
      <c r="L80" s="72" t="n">
        <f aca="false">F80+I80</f>
        <v>0</v>
      </c>
      <c r="M80" s="73" t="n">
        <f aca="false">G80+J80</f>
        <v>0</v>
      </c>
      <c r="N80" s="74" t="n">
        <f aca="false">H80+K80</f>
        <v>0</v>
      </c>
    </row>
    <row r="81" s="87" customFormat="true" ht="13.8" hidden="false" customHeight="false" outlineLevel="0" collapsed="false">
      <c r="A81" s="78" t="s">
        <v>140</v>
      </c>
      <c r="B81" s="79" t="s">
        <v>141</v>
      </c>
      <c r="C81" s="80"/>
      <c r="D81" s="81"/>
      <c r="E81" s="82"/>
      <c r="F81" s="83"/>
      <c r="G81" s="84"/>
      <c r="H81" s="85"/>
      <c r="I81" s="84"/>
      <c r="J81" s="86"/>
      <c r="K81" s="85"/>
      <c r="L81" s="84"/>
      <c r="M81" s="86"/>
      <c r="N81" s="85"/>
    </row>
    <row r="82" customFormat="false" ht="22.35" hidden="false" customHeight="false" outlineLevel="0" collapsed="false">
      <c r="A82" s="63" t="s">
        <v>142</v>
      </c>
      <c r="B82" s="64" t="s">
        <v>143</v>
      </c>
      <c r="C82" s="65" t="s">
        <v>137</v>
      </c>
      <c r="D82" s="66" t="n">
        <v>1</v>
      </c>
      <c r="E82" s="67" t="n">
        <v>599.490038</v>
      </c>
      <c r="F82" s="68" t="n">
        <v>0</v>
      </c>
      <c r="G82" s="69" t="n">
        <f aca="false">F82*E82</f>
        <v>0</v>
      </c>
      <c r="H82" s="70" t="n">
        <f aca="false">F82/D82</f>
        <v>0</v>
      </c>
      <c r="I82" s="66" t="n">
        <f aca="false">IFERROR(VLOOKUP(A82,'MEMO CALCULO 04'!$B$2:$E$435,4,0),0)</f>
        <v>0</v>
      </c>
      <c r="J82" s="71" t="n">
        <f aca="false">I82*E82</f>
        <v>0</v>
      </c>
      <c r="K82" s="70" t="n">
        <f aca="false">I82/D82</f>
        <v>0</v>
      </c>
      <c r="L82" s="72" t="n">
        <f aca="false">F82+I82</f>
        <v>0</v>
      </c>
      <c r="M82" s="73" t="n">
        <f aca="false">G82+J82</f>
        <v>0</v>
      </c>
      <c r="N82" s="74" t="n">
        <f aca="false">H82+K82</f>
        <v>0</v>
      </c>
    </row>
    <row r="83" s="87" customFormat="true" ht="13.8" hidden="false" customHeight="false" outlineLevel="0" collapsed="false">
      <c r="A83" s="78" t="s">
        <v>144</v>
      </c>
      <c r="B83" s="79" t="s">
        <v>141</v>
      </c>
      <c r="C83" s="80"/>
      <c r="D83" s="81"/>
      <c r="E83" s="82"/>
      <c r="F83" s="83"/>
      <c r="G83" s="84"/>
      <c r="H83" s="85"/>
      <c r="I83" s="84"/>
      <c r="J83" s="86"/>
      <c r="K83" s="85"/>
      <c r="L83" s="84"/>
      <c r="M83" s="86"/>
      <c r="N83" s="85"/>
    </row>
    <row r="84" customFormat="false" ht="22.35" hidden="false" customHeight="false" outlineLevel="0" collapsed="false">
      <c r="A84" s="63" t="s">
        <v>145</v>
      </c>
      <c r="B84" s="64" t="s">
        <v>146</v>
      </c>
      <c r="C84" s="65" t="s">
        <v>137</v>
      </c>
      <c r="D84" s="66" t="n">
        <v>5</v>
      </c>
      <c r="E84" s="67" t="n">
        <v>24.70258</v>
      </c>
      <c r="F84" s="68" t="n">
        <v>0</v>
      </c>
      <c r="G84" s="69" t="n">
        <f aca="false">F84*E84</f>
        <v>0</v>
      </c>
      <c r="H84" s="70" t="n">
        <f aca="false">F84/D84</f>
        <v>0</v>
      </c>
      <c r="I84" s="66" t="n">
        <f aca="false">IFERROR(VLOOKUP(A84,'MEMO CALCULO 04'!$B$2:$E$435,4,0),0)</f>
        <v>0</v>
      </c>
      <c r="J84" s="71" t="n">
        <f aca="false">I84*E84</f>
        <v>0</v>
      </c>
      <c r="K84" s="70" t="n">
        <f aca="false">I84/D84</f>
        <v>0</v>
      </c>
      <c r="L84" s="72" t="n">
        <f aca="false">F84+I84</f>
        <v>0</v>
      </c>
      <c r="M84" s="73" t="n">
        <f aca="false">G84+J84</f>
        <v>0</v>
      </c>
      <c r="N84" s="74" t="n">
        <f aca="false">H84+K84</f>
        <v>0</v>
      </c>
    </row>
    <row r="85" customFormat="false" ht="22.35" hidden="false" customHeight="false" outlineLevel="0" collapsed="false">
      <c r="A85" s="63" t="s">
        <v>147</v>
      </c>
      <c r="B85" s="64" t="s">
        <v>148</v>
      </c>
      <c r="C85" s="65" t="s">
        <v>137</v>
      </c>
      <c r="D85" s="66" t="n">
        <v>1</v>
      </c>
      <c r="E85" s="67" t="n">
        <v>24.70258</v>
      </c>
      <c r="F85" s="68" t="n">
        <v>0</v>
      </c>
      <c r="G85" s="69" t="n">
        <f aca="false">F85*E85</f>
        <v>0</v>
      </c>
      <c r="H85" s="70" t="n">
        <f aca="false">F85/D85</f>
        <v>0</v>
      </c>
      <c r="I85" s="66" t="n">
        <f aca="false">IFERROR(VLOOKUP(A85,'MEMO CALCULO 04'!$B$2:$E$435,4,0),0)</f>
        <v>0</v>
      </c>
      <c r="J85" s="71" t="n">
        <f aca="false">I85*E85</f>
        <v>0</v>
      </c>
      <c r="K85" s="70" t="n">
        <f aca="false">I85/D85</f>
        <v>0</v>
      </c>
      <c r="L85" s="72" t="n">
        <f aca="false">F85+I85</f>
        <v>0</v>
      </c>
      <c r="M85" s="73" t="n">
        <f aca="false">G85+J85</f>
        <v>0</v>
      </c>
      <c r="N85" s="74" t="n">
        <f aca="false">H85+K85</f>
        <v>0</v>
      </c>
    </row>
    <row r="86" customFormat="false" ht="22.35" hidden="false" customHeight="false" outlineLevel="0" collapsed="false">
      <c r="A86" s="63" t="s">
        <v>149</v>
      </c>
      <c r="B86" s="64" t="s">
        <v>150</v>
      </c>
      <c r="C86" s="65" t="s">
        <v>137</v>
      </c>
      <c r="D86" s="66" t="n">
        <v>1</v>
      </c>
      <c r="E86" s="67" t="n">
        <v>24.70258</v>
      </c>
      <c r="F86" s="68" t="n">
        <v>0</v>
      </c>
      <c r="G86" s="69" t="n">
        <f aca="false">F86*E86</f>
        <v>0</v>
      </c>
      <c r="H86" s="70" t="n">
        <f aca="false">F86/D86</f>
        <v>0</v>
      </c>
      <c r="I86" s="66" t="n">
        <f aca="false">IFERROR(VLOOKUP(A86,'MEMO CALCULO 04'!$B$2:$E$435,4,0),0)</f>
        <v>0</v>
      </c>
      <c r="J86" s="71" t="n">
        <f aca="false">I86*E86</f>
        <v>0</v>
      </c>
      <c r="K86" s="70" t="n">
        <f aca="false">I86/D86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22.35" hidden="false" customHeight="false" outlineLevel="0" collapsed="false">
      <c r="A87" s="63" t="s">
        <v>151</v>
      </c>
      <c r="B87" s="64" t="s">
        <v>152</v>
      </c>
      <c r="C87" s="65" t="s">
        <v>137</v>
      </c>
      <c r="D87" s="66" t="n">
        <v>2</v>
      </c>
      <c r="E87" s="67" t="n">
        <v>24.70258</v>
      </c>
      <c r="F87" s="68" t="n">
        <v>0</v>
      </c>
      <c r="G87" s="69" t="n">
        <f aca="false">F87*E87</f>
        <v>0</v>
      </c>
      <c r="H87" s="70" t="n">
        <f aca="false">F87/D87</f>
        <v>0</v>
      </c>
      <c r="I87" s="66" t="n">
        <f aca="false">IFERROR(VLOOKUP(A87,'MEMO CALCULO 04'!$B$2:$E$435,4,0),0)</f>
        <v>0</v>
      </c>
      <c r="J87" s="71" t="n">
        <f aca="false">I87*E87</f>
        <v>0</v>
      </c>
      <c r="K87" s="70" t="n">
        <f aca="false">I87/D87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22.35" hidden="false" customHeight="false" outlineLevel="0" collapsed="false">
      <c r="A88" s="63" t="s">
        <v>153</v>
      </c>
      <c r="B88" s="64" t="s">
        <v>154</v>
      </c>
      <c r="C88" s="65" t="s">
        <v>137</v>
      </c>
      <c r="D88" s="66" t="n">
        <v>1</v>
      </c>
      <c r="E88" s="67" t="n">
        <v>33.409628</v>
      </c>
      <c r="F88" s="68" t="n">
        <v>0</v>
      </c>
      <c r="G88" s="69" t="n">
        <f aca="false">F88*E88</f>
        <v>0</v>
      </c>
      <c r="H88" s="70" t="n">
        <f aca="false">F88/D88</f>
        <v>0</v>
      </c>
      <c r="I88" s="66" t="n">
        <f aca="false">IFERROR(VLOOKUP(A88,'MEMO CALCULO 04'!$B$2:$E$435,4,0),0)</f>
        <v>0</v>
      </c>
      <c r="J88" s="71" t="n">
        <f aca="false">I88*E88</f>
        <v>0</v>
      </c>
      <c r="K88" s="70" t="n">
        <f aca="false">I88/D88</f>
        <v>0</v>
      </c>
      <c r="L88" s="72" t="n">
        <f aca="false">F88+I88</f>
        <v>0</v>
      </c>
      <c r="M88" s="73" t="n">
        <f aca="false">G88+J88</f>
        <v>0</v>
      </c>
      <c r="N88" s="74" t="n">
        <f aca="false">H88+K88</f>
        <v>0</v>
      </c>
    </row>
    <row r="89" customFormat="false" ht="22.35" hidden="false" customHeight="false" outlineLevel="0" collapsed="false">
      <c r="A89" s="63" t="s">
        <v>155</v>
      </c>
      <c r="B89" s="64" t="s">
        <v>156</v>
      </c>
      <c r="C89" s="65" t="s">
        <v>137</v>
      </c>
      <c r="D89" s="66" t="n">
        <v>4</v>
      </c>
      <c r="E89" s="67" t="n">
        <v>71.930978</v>
      </c>
      <c r="F89" s="68" t="n">
        <v>0</v>
      </c>
      <c r="G89" s="69" t="n">
        <f aca="false">F89*E89</f>
        <v>0</v>
      </c>
      <c r="H89" s="70" t="n">
        <f aca="false">F89/D89</f>
        <v>0</v>
      </c>
      <c r="I89" s="66" t="n">
        <f aca="false">IFERROR(VLOOKUP(A89,'MEMO CALCULO 04'!$B$2:$E$435,4,0),0)</f>
        <v>0</v>
      </c>
      <c r="J89" s="71" t="n">
        <f aca="false">I89*E89</f>
        <v>0</v>
      </c>
      <c r="K89" s="70" t="n">
        <f aca="false">I89/D89</f>
        <v>0</v>
      </c>
      <c r="L89" s="72" t="n">
        <f aca="false">F89+I89</f>
        <v>0</v>
      </c>
      <c r="M89" s="73" t="n">
        <f aca="false">G89+J89</f>
        <v>0</v>
      </c>
      <c r="N89" s="74" t="n">
        <f aca="false">H89+K89</f>
        <v>0</v>
      </c>
    </row>
    <row r="90" customFormat="false" ht="22.35" hidden="false" customHeight="false" outlineLevel="0" collapsed="false">
      <c r="A90" s="63" t="s">
        <v>157</v>
      </c>
      <c r="B90" s="64" t="s">
        <v>158</v>
      </c>
      <c r="C90" s="65" t="s">
        <v>137</v>
      </c>
      <c r="D90" s="66" t="n">
        <v>2</v>
      </c>
      <c r="E90" s="67" t="n">
        <v>236.741211</v>
      </c>
      <c r="F90" s="68" t="n">
        <v>0</v>
      </c>
      <c r="G90" s="69" t="n">
        <f aca="false">F90*E90</f>
        <v>0</v>
      </c>
      <c r="H90" s="70" t="n">
        <f aca="false">F90/D90</f>
        <v>0</v>
      </c>
      <c r="I90" s="66" t="n">
        <f aca="false">IFERROR(VLOOKUP(A90,'MEMO CALCULO 04'!$B$2:$E$435,4,0),0)</f>
        <v>0</v>
      </c>
      <c r="J90" s="71" t="n">
        <f aca="false">I90*E90</f>
        <v>0</v>
      </c>
      <c r="K90" s="70" t="n">
        <f aca="false">I90/D90</f>
        <v>0</v>
      </c>
      <c r="L90" s="72" t="n">
        <f aca="false">F90+I90</f>
        <v>0</v>
      </c>
      <c r="M90" s="73" t="n">
        <f aca="false">G90+J90</f>
        <v>0</v>
      </c>
      <c r="N90" s="74" t="n">
        <f aca="false">H90+K90</f>
        <v>0</v>
      </c>
    </row>
    <row r="91" customFormat="false" ht="22.35" hidden="false" customHeight="false" outlineLevel="0" collapsed="false">
      <c r="A91" s="63" t="s">
        <v>159</v>
      </c>
      <c r="B91" s="64" t="s">
        <v>160</v>
      </c>
      <c r="C91" s="65" t="s">
        <v>137</v>
      </c>
      <c r="D91" s="66" t="n">
        <v>2</v>
      </c>
      <c r="E91" s="67" t="n">
        <v>139.471745</v>
      </c>
      <c r="F91" s="68" t="n">
        <v>0</v>
      </c>
      <c r="G91" s="69" t="n">
        <f aca="false">F91*E91</f>
        <v>0</v>
      </c>
      <c r="H91" s="70" t="n">
        <f aca="false">F91/D91</f>
        <v>0</v>
      </c>
      <c r="I91" s="66" t="n">
        <f aca="false">IFERROR(VLOOKUP(A91,'MEMO CALCULO 04'!$B$2:$E$435,4,0),0)</f>
        <v>0</v>
      </c>
      <c r="J91" s="71" t="n">
        <f aca="false">I91*E91</f>
        <v>0</v>
      </c>
      <c r="K91" s="70" t="n">
        <f aca="false">I91/D91</f>
        <v>0</v>
      </c>
      <c r="L91" s="72" t="n">
        <f aca="false">F91+I91</f>
        <v>0</v>
      </c>
      <c r="M91" s="73" t="n">
        <f aca="false">G91+J91</f>
        <v>0</v>
      </c>
      <c r="N91" s="74" t="n">
        <f aca="false">H91+K91</f>
        <v>0</v>
      </c>
    </row>
    <row r="92" customFormat="false" ht="22.35" hidden="false" customHeight="false" outlineLevel="0" collapsed="false">
      <c r="A92" s="63" t="s">
        <v>161</v>
      </c>
      <c r="B92" s="64" t="s">
        <v>162</v>
      </c>
      <c r="C92" s="65" t="s">
        <v>137</v>
      </c>
      <c r="D92" s="66" t="n">
        <v>2</v>
      </c>
      <c r="E92" s="67" t="n">
        <v>144.277742</v>
      </c>
      <c r="F92" s="68" t="n">
        <v>0</v>
      </c>
      <c r="G92" s="69" t="n">
        <f aca="false">F92*E92</f>
        <v>0</v>
      </c>
      <c r="H92" s="70" t="n">
        <f aca="false">F92/D92</f>
        <v>0</v>
      </c>
      <c r="I92" s="66" t="n">
        <f aca="false">IFERROR(VLOOKUP(A92,'MEMO CALCULO 04'!$B$2:$E$435,4,0),0)</f>
        <v>0</v>
      </c>
      <c r="J92" s="71" t="n">
        <f aca="false">I92*E92</f>
        <v>0</v>
      </c>
      <c r="K92" s="70" t="n">
        <f aca="false">I92/D92</f>
        <v>0</v>
      </c>
      <c r="L92" s="72" t="n">
        <f aca="false">F92+I92</f>
        <v>0</v>
      </c>
      <c r="M92" s="73" t="n">
        <f aca="false">G92+J92</f>
        <v>0</v>
      </c>
      <c r="N92" s="74" t="n">
        <f aca="false">H92+K92</f>
        <v>0</v>
      </c>
    </row>
    <row r="93" s="87" customFormat="true" ht="13.8" hidden="false" customHeight="false" outlineLevel="0" collapsed="false">
      <c r="A93" s="78" t="s">
        <v>163</v>
      </c>
      <c r="B93" s="79" t="s">
        <v>164</v>
      </c>
      <c r="C93" s="80"/>
      <c r="D93" s="81"/>
      <c r="E93" s="82"/>
      <c r="F93" s="83"/>
      <c r="G93" s="84"/>
      <c r="H93" s="85"/>
      <c r="I93" s="84"/>
      <c r="J93" s="86"/>
      <c r="K93" s="85"/>
      <c r="L93" s="84"/>
      <c r="M93" s="86"/>
      <c r="N93" s="85"/>
    </row>
    <row r="94" customFormat="false" ht="32.55" hidden="false" customHeight="false" outlineLevel="0" collapsed="false">
      <c r="A94" s="63" t="s">
        <v>165</v>
      </c>
      <c r="B94" s="64" t="s">
        <v>166</v>
      </c>
      <c r="C94" s="65" t="s">
        <v>137</v>
      </c>
      <c r="D94" s="66" t="n">
        <v>27</v>
      </c>
      <c r="E94" s="67" t="n">
        <v>231.898527</v>
      </c>
      <c r="F94" s="68" t="n">
        <v>0</v>
      </c>
      <c r="G94" s="69" t="n">
        <f aca="false">F94*E94</f>
        <v>0</v>
      </c>
      <c r="H94" s="70" t="n">
        <f aca="false">F94/D94</f>
        <v>0</v>
      </c>
      <c r="I94" s="66" t="n">
        <f aca="false">IFERROR(VLOOKUP(A94,'MEMO CALCULO 04'!$B$2:$E$435,4,0),0)</f>
        <v>0</v>
      </c>
      <c r="J94" s="71" t="n">
        <f aca="false">I94*E94</f>
        <v>0</v>
      </c>
      <c r="K94" s="70" t="n">
        <f aca="false">I94/D94</f>
        <v>0</v>
      </c>
      <c r="L94" s="72" t="n">
        <f aca="false">F94+I94</f>
        <v>0</v>
      </c>
      <c r="M94" s="73" t="n">
        <f aca="false">G94+J94</f>
        <v>0</v>
      </c>
      <c r="N94" s="74" t="n">
        <f aca="false">H94+K94</f>
        <v>0</v>
      </c>
    </row>
    <row r="95" customFormat="false" ht="32.55" hidden="false" customHeight="false" outlineLevel="0" collapsed="false">
      <c r="A95" s="63" t="s">
        <v>167</v>
      </c>
      <c r="B95" s="64" t="s">
        <v>168</v>
      </c>
      <c r="C95" s="65" t="s">
        <v>137</v>
      </c>
      <c r="D95" s="66" t="n">
        <v>7</v>
      </c>
      <c r="E95" s="67" t="n">
        <v>205.679551</v>
      </c>
      <c r="F95" s="68" t="n">
        <v>0</v>
      </c>
      <c r="G95" s="69" t="n">
        <f aca="false">F95*E95</f>
        <v>0</v>
      </c>
      <c r="H95" s="70" t="n">
        <f aca="false">F95/D95</f>
        <v>0</v>
      </c>
      <c r="I95" s="66" t="n">
        <f aca="false">IFERROR(VLOOKUP(A95,'MEMO CALCULO 04'!$B$2:$E$435,4,0),0)</f>
        <v>0</v>
      </c>
      <c r="J95" s="71" t="n">
        <f aca="false">I95*E95</f>
        <v>0</v>
      </c>
      <c r="K95" s="70" t="n">
        <f aca="false">I95/D95</f>
        <v>0</v>
      </c>
      <c r="L95" s="72" t="n">
        <f aca="false">F95+I95</f>
        <v>0</v>
      </c>
      <c r="M95" s="73" t="n">
        <f aca="false">G95+J95</f>
        <v>0</v>
      </c>
      <c r="N95" s="74" t="n">
        <f aca="false">H95+K95</f>
        <v>0</v>
      </c>
    </row>
    <row r="96" customFormat="false" ht="32.55" hidden="false" customHeight="false" outlineLevel="0" collapsed="false">
      <c r="A96" s="63" t="s">
        <v>169</v>
      </c>
      <c r="B96" s="64" t="s">
        <v>170</v>
      </c>
      <c r="C96" s="65" t="s">
        <v>137</v>
      </c>
      <c r="D96" s="66" t="n">
        <v>6</v>
      </c>
      <c r="E96" s="67" t="n">
        <v>347.939508</v>
      </c>
      <c r="F96" s="68" t="n">
        <v>0</v>
      </c>
      <c r="G96" s="69" t="n">
        <f aca="false">F96*E96</f>
        <v>0</v>
      </c>
      <c r="H96" s="70" t="n">
        <f aca="false">F96/D96</f>
        <v>0</v>
      </c>
      <c r="I96" s="66" t="n">
        <f aca="false">IFERROR(VLOOKUP(A96,'MEMO CALCULO 04'!$B$2:$E$435,4,0),0)</f>
        <v>0</v>
      </c>
      <c r="J96" s="71" t="n">
        <f aca="false">I96*E96</f>
        <v>0</v>
      </c>
      <c r="K96" s="70" t="n">
        <f aca="false">I96/D96</f>
        <v>0</v>
      </c>
      <c r="L96" s="72" t="n">
        <f aca="false">F96+I96</f>
        <v>0</v>
      </c>
      <c r="M96" s="73" t="n">
        <f aca="false">G96+J96</f>
        <v>0</v>
      </c>
      <c r="N96" s="74" t="n">
        <f aca="false">H96+K96</f>
        <v>0</v>
      </c>
    </row>
    <row r="97" customFormat="false" ht="32.55" hidden="false" customHeight="false" outlineLevel="0" collapsed="false">
      <c r="A97" s="63" t="s">
        <v>171</v>
      </c>
      <c r="B97" s="64" t="s">
        <v>172</v>
      </c>
      <c r="C97" s="65" t="s">
        <v>137</v>
      </c>
      <c r="D97" s="66" t="n">
        <v>10</v>
      </c>
      <c r="E97" s="67" t="n">
        <v>395.253509</v>
      </c>
      <c r="F97" s="68" t="n">
        <v>0</v>
      </c>
      <c r="G97" s="69" t="n">
        <f aca="false">F97*E97</f>
        <v>0</v>
      </c>
      <c r="H97" s="70" t="n">
        <f aca="false">F97/D97</f>
        <v>0</v>
      </c>
      <c r="I97" s="66" t="n">
        <f aca="false">IFERROR(VLOOKUP(A97,'MEMO CALCULO 04'!$B$2:$E$435,4,0),0)</f>
        <v>0</v>
      </c>
      <c r="J97" s="71" t="n">
        <f aca="false">I97*E97</f>
        <v>0</v>
      </c>
      <c r="K97" s="70" t="n">
        <f aca="false">I97/D97</f>
        <v>0</v>
      </c>
      <c r="L97" s="72" t="n">
        <f aca="false">F97+I97</f>
        <v>0</v>
      </c>
      <c r="M97" s="73" t="n">
        <f aca="false">G97+J97</f>
        <v>0</v>
      </c>
      <c r="N97" s="74" t="n">
        <f aca="false">H97+K97</f>
        <v>0</v>
      </c>
    </row>
    <row r="98" customFormat="false" ht="43.25" hidden="false" customHeight="false" outlineLevel="0" collapsed="false">
      <c r="A98" s="63" t="s">
        <v>173</v>
      </c>
      <c r="B98" s="64" t="s">
        <v>174</v>
      </c>
      <c r="C98" s="65" t="s">
        <v>137</v>
      </c>
      <c r="D98" s="66" t="n">
        <v>12</v>
      </c>
      <c r="E98" s="67" t="n">
        <v>247.649479</v>
      </c>
      <c r="F98" s="68" t="n">
        <v>0</v>
      </c>
      <c r="G98" s="69" t="n">
        <f aca="false">F98*E98</f>
        <v>0</v>
      </c>
      <c r="H98" s="70" t="n">
        <f aca="false">F98/D98</f>
        <v>0</v>
      </c>
      <c r="I98" s="66" t="n">
        <f aca="false">IFERROR(VLOOKUP(A98,'MEMO CALCULO 04'!$B$2:$E$435,4,0),0)</f>
        <v>0</v>
      </c>
      <c r="J98" s="71" t="n">
        <f aca="false">I98*E98</f>
        <v>0</v>
      </c>
      <c r="K98" s="70" t="n">
        <f aca="false">I98/D98</f>
        <v>0</v>
      </c>
      <c r="L98" s="72" t="n">
        <f aca="false">F98+I98</f>
        <v>0</v>
      </c>
      <c r="M98" s="73" t="n">
        <f aca="false">G98+J98</f>
        <v>0</v>
      </c>
      <c r="N98" s="74" t="n">
        <f aca="false">H98+K98</f>
        <v>0</v>
      </c>
    </row>
    <row r="99" customFormat="false" ht="32.55" hidden="false" customHeight="false" outlineLevel="0" collapsed="false">
      <c r="A99" s="63" t="s">
        <v>175</v>
      </c>
      <c r="B99" s="64" t="s">
        <v>176</v>
      </c>
      <c r="C99" s="65" t="s">
        <v>137</v>
      </c>
      <c r="D99" s="66" t="n">
        <v>5</v>
      </c>
      <c r="E99" s="67" t="n">
        <v>273.049112</v>
      </c>
      <c r="F99" s="68" t="n">
        <v>0</v>
      </c>
      <c r="G99" s="69" t="n">
        <f aca="false">F99*E99</f>
        <v>0</v>
      </c>
      <c r="H99" s="70" t="n">
        <f aca="false">F99/D99</f>
        <v>0</v>
      </c>
      <c r="I99" s="66" t="n">
        <f aca="false">IFERROR(VLOOKUP(A99,'MEMO CALCULO 04'!$B$2:$E$435,4,0),0)</f>
        <v>0</v>
      </c>
      <c r="J99" s="71" t="n">
        <f aca="false">I99*E99</f>
        <v>0</v>
      </c>
      <c r="K99" s="70" t="n">
        <f aca="false">I99/D99</f>
        <v>0</v>
      </c>
      <c r="L99" s="72" t="n">
        <f aca="false">F99+I99</f>
        <v>0</v>
      </c>
      <c r="M99" s="73" t="n">
        <f aca="false">G99+J99</f>
        <v>0</v>
      </c>
      <c r="N99" s="74" t="n">
        <f aca="false">H99+K99</f>
        <v>0</v>
      </c>
    </row>
    <row r="100" customFormat="false" ht="32.55" hidden="false" customHeight="false" outlineLevel="0" collapsed="false">
      <c r="A100" s="63" t="s">
        <v>177</v>
      </c>
      <c r="B100" s="64" t="s">
        <v>178</v>
      </c>
      <c r="C100" s="65" t="s">
        <v>137</v>
      </c>
      <c r="D100" s="66" t="n">
        <v>58</v>
      </c>
      <c r="E100" s="67" t="n">
        <v>235.383792</v>
      </c>
      <c r="F100" s="68" t="n">
        <v>0</v>
      </c>
      <c r="G100" s="69" t="n">
        <f aca="false">F100*E100</f>
        <v>0</v>
      </c>
      <c r="H100" s="70" t="n">
        <f aca="false">F100/D100</f>
        <v>0</v>
      </c>
      <c r="I100" s="66" t="n">
        <f aca="false">IFERROR(VLOOKUP(A100,'MEMO CALCULO 04'!$B$2:$E$435,4,0),0)</f>
        <v>0</v>
      </c>
      <c r="J100" s="71" t="n">
        <f aca="false">I100*E100</f>
        <v>0</v>
      </c>
      <c r="K100" s="70" t="n">
        <f aca="false">I100/D100</f>
        <v>0</v>
      </c>
      <c r="L100" s="72" t="n">
        <f aca="false">F100+I100</f>
        <v>0</v>
      </c>
      <c r="M100" s="73" t="n">
        <f aca="false">G100+J100</f>
        <v>0</v>
      </c>
      <c r="N100" s="74" t="n">
        <f aca="false">H100+K100</f>
        <v>0</v>
      </c>
    </row>
    <row r="101" customFormat="false" ht="22.35" hidden="false" customHeight="false" outlineLevel="0" collapsed="false">
      <c r="A101" s="63" t="s">
        <v>179</v>
      </c>
      <c r="B101" s="64" t="s">
        <v>180</v>
      </c>
      <c r="C101" s="65" t="s">
        <v>35</v>
      </c>
      <c r="D101" s="66" t="n">
        <v>200</v>
      </c>
      <c r="E101" s="67" t="n">
        <v>7.618667</v>
      </c>
      <c r="F101" s="68" t="n">
        <v>0</v>
      </c>
      <c r="G101" s="69" t="n">
        <f aca="false">F101*E101</f>
        <v>0</v>
      </c>
      <c r="H101" s="70" t="n">
        <f aca="false">F101/D101</f>
        <v>0</v>
      </c>
      <c r="I101" s="66" t="n">
        <f aca="false">IFERROR(VLOOKUP(A101,'MEMO CALCULO 04'!$B$2:$E$435,4,0),0)</f>
        <v>0</v>
      </c>
      <c r="J101" s="71" t="n">
        <f aca="false">I101*E101</f>
        <v>0</v>
      </c>
      <c r="K101" s="70" t="n">
        <f aca="false">I101/D101</f>
        <v>0</v>
      </c>
      <c r="L101" s="72" t="n">
        <f aca="false">F101+I101</f>
        <v>0</v>
      </c>
      <c r="M101" s="73" t="n">
        <f aca="false">G101+J101</f>
        <v>0</v>
      </c>
      <c r="N101" s="74" t="n">
        <f aca="false">H101+K101</f>
        <v>0</v>
      </c>
    </row>
    <row r="102" customFormat="false" ht="22.35" hidden="false" customHeight="false" outlineLevel="0" collapsed="false">
      <c r="A102" s="63" t="s">
        <v>181</v>
      </c>
      <c r="B102" s="64" t="s">
        <v>182</v>
      </c>
      <c r="C102" s="65" t="s">
        <v>35</v>
      </c>
      <c r="D102" s="66" t="n">
        <v>80</v>
      </c>
      <c r="E102" s="67" t="n">
        <v>9.807658</v>
      </c>
      <c r="F102" s="68" t="n">
        <v>0</v>
      </c>
      <c r="G102" s="69" t="n">
        <f aca="false">F102*E102</f>
        <v>0</v>
      </c>
      <c r="H102" s="70" t="n">
        <f aca="false">F102/D102</f>
        <v>0</v>
      </c>
      <c r="I102" s="66" t="n">
        <f aca="false">IFERROR(VLOOKUP(A102,'MEMO CALCULO 04'!$B$2:$E$435,4,0),0)</f>
        <v>0</v>
      </c>
      <c r="J102" s="71" t="n">
        <f aca="false">I102*E102</f>
        <v>0</v>
      </c>
      <c r="K102" s="70" t="n">
        <f aca="false">I102/D102</f>
        <v>0</v>
      </c>
      <c r="L102" s="72" t="n">
        <f aca="false">F102+I102</f>
        <v>0</v>
      </c>
      <c r="M102" s="73" t="n">
        <f aca="false">G102+J102</f>
        <v>0</v>
      </c>
      <c r="N102" s="74" t="n">
        <f aca="false">H102+K102</f>
        <v>0</v>
      </c>
    </row>
    <row r="103" customFormat="false" ht="22.35" hidden="false" customHeight="false" outlineLevel="0" collapsed="false">
      <c r="A103" s="63" t="s">
        <v>183</v>
      </c>
      <c r="B103" s="64" t="s">
        <v>184</v>
      </c>
      <c r="C103" s="65" t="s">
        <v>35</v>
      </c>
      <c r="D103" s="66" t="n">
        <v>100</v>
      </c>
      <c r="E103" s="67" t="n">
        <v>18.355729</v>
      </c>
      <c r="F103" s="68" t="n">
        <v>0</v>
      </c>
      <c r="G103" s="69" t="n">
        <f aca="false">F103*E103</f>
        <v>0</v>
      </c>
      <c r="H103" s="70" t="n">
        <f aca="false">F103/D103</f>
        <v>0</v>
      </c>
      <c r="I103" s="66" t="n">
        <f aca="false">IFERROR(VLOOKUP(A103,'MEMO CALCULO 04'!$B$2:$E$435,4,0),0)</f>
        <v>0</v>
      </c>
      <c r="J103" s="71" t="n">
        <f aca="false">I103*E103</f>
        <v>0</v>
      </c>
      <c r="K103" s="70" t="n">
        <f aca="false">I103/D103</f>
        <v>0</v>
      </c>
      <c r="L103" s="72" t="n">
        <f aca="false">F103+I103</f>
        <v>0</v>
      </c>
      <c r="M103" s="73" t="n">
        <f aca="false">G103+J103</f>
        <v>0</v>
      </c>
      <c r="N103" s="74" t="n">
        <f aca="false">H103+K103</f>
        <v>0</v>
      </c>
    </row>
    <row r="104" customFormat="false" ht="22.35" hidden="false" customHeight="false" outlineLevel="0" collapsed="false">
      <c r="A104" s="63" t="s">
        <v>185</v>
      </c>
      <c r="B104" s="64" t="s">
        <v>186</v>
      </c>
      <c r="C104" s="65" t="s">
        <v>35</v>
      </c>
      <c r="D104" s="66" t="n">
        <v>100</v>
      </c>
      <c r="E104" s="67" t="n">
        <v>34.510238</v>
      </c>
      <c r="F104" s="68" t="n">
        <v>0</v>
      </c>
      <c r="G104" s="69" t="n">
        <f aca="false">F104*E104</f>
        <v>0</v>
      </c>
      <c r="H104" s="70" t="n">
        <f aca="false">F104/D104</f>
        <v>0</v>
      </c>
      <c r="I104" s="66" t="n">
        <f aca="false">IFERROR(VLOOKUP(A104,'MEMO CALCULO 04'!$B$2:$E$435,4,0),0)</f>
        <v>0</v>
      </c>
      <c r="J104" s="71" t="n">
        <f aca="false">I104*E104</f>
        <v>0</v>
      </c>
      <c r="K104" s="70" t="n">
        <f aca="false">I104/D104</f>
        <v>0</v>
      </c>
      <c r="L104" s="72" t="n">
        <f aca="false">F104+I104</f>
        <v>0</v>
      </c>
      <c r="M104" s="73" t="n">
        <f aca="false">G104+J104</f>
        <v>0</v>
      </c>
      <c r="N104" s="74" t="n">
        <f aca="false">H104+K104</f>
        <v>0</v>
      </c>
    </row>
    <row r="105" customFormat="false" ht="13.8" hidden="false" customHeight="false" outlineLevel="0" collapsed="false">
      <c r="A105" s="63" t="s">
        <v>187</v>
      </c>
      <c r="B105" s="64" t="s">
        <v>188</v>
      </c>
      <c r="C105" s="65" t="s">
        <v>35</v>
      </c>
      <c r="D105" s="66" t="n">
        <v>85</v>
      </c>
      <c r="E105" s="67" t="n">
        <v>19.113927</v>
      </c>
      <c r="F105" s="68" t="n">
        <v>0</v>
      </c>
      <c r="G105" s="69" t="n">
        <f aca="false">F105*E105</f>
        <v>0</v>
      </c>
      <c r="H105" s="70" t="n">
        <f aca="false">F105/D105</f>
        <v>0</v>
      </c>
      <c r="I105" s="66" t="n">
        <f aca="false">IFERROR(VLOOKUP(A105,'MEMO CALCULO 04'!$B$2:$E$435,4,0),0)</f>
        <v>0</v>
      </c>
      <c r="J105" s="71" t="n">
        <f aca="false">I105*E105</f>
        <v>0</v>
      </c>
      <c r="K105" s="70" t="n">
        <f aca="false">I105/D105</f>
        <v>0</v>
      </c>
      <c r="L105" s="72" t="n">
        <f aca="false">F105+I105</f>
        <v>0</v>
      </c>
      <c r="M105" s="73" t="n">
        <f aca="false">G105+J105</f>
        <v>0</v>
      </c>
      <c r="N105" s="74" t="n">
        <f aca="false">H105+K105</f>
        <v>0</v>
      </c>
    </row>
    <row r="106" customFormat="false" ht="13.8" hidden="false" customHeight="false" outlineLevel="0" collapsed="false">
      <c r="A106" s="63" t="s">
        <v>189</v>
      </c>
      <c r="B106" s="64" t="s">
        <v>190</v>
      </c>
      <c r="C106" s="65" t="s">
        <v>35</v>
      </c>
      <c r="D106" s="66" t="n">
        <v>50</v>
      </c>
      <c r="E106" s="67" t="n">
        <v>20.459117</v>
      </c>
      <c r="F106" s="68" t="n">
        <v>0</v>
      </c>
      <c r="G106" s="69" t="n">
        <f aca="false">F106*E106</f>
        <v>0</v>
      </c>
      <c r="H106" s="70" t="n">
        <f aca="false">F106/D106</f>
        <v>0</v>
      </c>
      <c r="I106" s="66" t="n">
        <f aca="false">IFERROR(VLOOKUP(A106,'MEMO CALCULO 04'!$B$2:$E$435,4,0),0)</f>
        <v>0</v>
      </c>
      <c r="J106" s="71" t="n">
        <f aca="false">I106*E106</f>
        <v>0</v>
      </c>
      <c r="K106" s="70" t="n">
        <f aca="false">I106/D106</f>
        <v>0</v>
      </c>
      <c r="L106" s="72" t="n">
        <f aca="false">F106+I106</f>
        <v>0</v>
      </c>
      <c r="M106" s="73" t="n">
        <f aca="false">G106+J106</f>
        <v>0</v>
      </c>
      <c r="N106" s="74" t="n">
        <f aca="false">H106+K106</f>
        <v>0</v>
      </c>
    </row>
    <row r="107" s="87" customFormat="true" ht="13.8" hidden="false" customHeight="false" outlineLevel="0" collapsed="false">
      <c r="A107" s="78" t="s">
        <v>191</v>
      </c>
      <c r="B107" s="79" t="s">
        <v>192</v>
      </c>
      <c r="C107" s="80"/>
      <c r="D107" s="81"/>
      <c r="E107" s="82"/>
      <c r="F107" s="83"/>
      <c r="G107" s="84"/>
      <c r="H107" s="85"/>
      <c r="I107" s="84"/>
      <c r="J107" s="86"/>
      <c r="K107" s="85"/>
      <c r="L107" s="84"/>
      <c r="M107" s="86"/>
      <c r="N107" s="85"/>
    </row>
    <row r="108" customFormat="false" ht="13.8" hidden="false" customHeight="false" outlineLevel="0" collapsed="false">
      <c r="A108" s="63" t="s">
        <v>193</v>
      </c>
      <c r="B108" s="64" t="s">
        <v>194</v>
      </c>
      <c r="C108" s="65" t="s">
        <v>137</v>
      </c>
      <c r="D108" s="66" t="n">
        <v>10</v>
      </c>
      <c r="E108" s="67" t="n">
        <v>46.311223</v>
      </c>
      <c r="F108" s="68" t="n">
        <v>0</v>
      </c>
      <c r="G108" s="69" t="n">
        <f aca="false">F108*E108</f>
        <v>0</v>
      </c>
      <c r="H108" s="70" t="n">
        <f aca="false">F108/D108</f>
        <v>0</v>
      </c>
      <c r="I108" s="66" t="n">
        <f aca="false">IFERROR(VLOOKUP(A108,'MEMO CALCULO 04'!$B$2:$E$435,4,0),0)</f>
        <v>0</v>
      </c>
      <c r="J108" s="71" t="n">
        <f aca="false">I108*E108</f>
        <v>0</v>
      </c>
      <c r="K108" s="70" t="n">
        <f aca="false">I108/D108</f>
        <v>0</v>
      </c>
      <c r="L108" s="72" t="n">
        <f aca="false">F108+I108</f>
        <v>0</v>
      </c>
      <c r="M108" s="73" t="n">
        <f aca="false">G108+J108</f>
        <v>0</v>
      </c>
      <c r="N108" s="74" t="n">
        <f aca="false">H108+K108</f>
        <v>0</v>
      </c>
    </row>
    <row r="109" customFormat="false" ht="22.35" hidden="false" customHeight="false" outlineLevel="0" collapsed="false">
      <c r="A109" s="63" t="s">
        <v>195</v>
      </c>
      <c r="B109" s="64" t="s">
        <v>196</v>
      </c>
      <c r="C109" s="65" t="s">
        <v>137</v>
      </c>
      <c r="D109" s="66" t="n">
        <v>12</v>
      </c>
      <c r="E109" s="67" t="n">
        <v>66.733653</v>
      </c>
      <c r="F109" s="68" t="n">
        <v>0</v>
      </c>
      <c r="G109" s="69" t="n">
        <f aca="false">F109*E109</f>
        <v>0</v>
      </c>
      <c r="H109" s="70" t="n">
        <f aca="false">F109/D109</f>
        <v>0</v>
      </c>
      <c r="I109" s="66" t="n">
        <f aca="false">IFERROR(VLOOKUP(A109,'MEMO CALCULO 04'!$B$2:$E$435,4,0),0)</f>
        <v>0</v>
      </c>
      <c r="J109" s="71" t="n">
        <f aca="false">I109*E109</f>
        <v>0</v>
      </c>
      <c r="K109" s="70" t="n">
        <f aca="false">I109/D109</f>
        <v>0</v>
      </c>
      <c r="L109" s="72" t="n">
        <f aca="false">F109+I109</f>
        <v>0</v>
      </c>
      <c r="M109" s="73" t="n">
        <f aca="false">G109+J109</f>
        <v>0</v>
      </c>
      <c r="N109" s="74" t="n">
        <f aca="false">H109+K109</f>
        <v>0</v>
      </c>
    </row>
    <row r="110" customFormat="false" ht="22.35" hidden="false" customHeight="false" outlineLevel="0" collapsed="false">
      <c r="A110" s="63" t="s">
        <v>197</v>
      </c>
      <c r="B110" s="64" t="s">
        <v>198</v>
      </c>
      <c r="C110" s="65" t="s">
        <v>137</v>
      </c>
      <c r="D110" s="66" t="n">
        <v>53</v>
      </c>
      <c r="E110" s="67" t="n">
        <v>41.713119</v>
      </c>
      <c r="F110" s="68" t="n">
        <v>0</v>
      </c>
      <c r="G110" s="69" t="n">
        <f aca="false">F110*E110</f>
        <v>0</v>
      </c>
      <c r="H110" s="70" t="n">
        <f aca="false">F110/D110</f>
        <v>0</v>
      </c>
      <c r="I110" s="66" t="n">
        <f aca="false">IFERROR(VLOOKUP(A110,'MEMO CALCULO 04'!$B$2:$E$435,4,0),0)</f>
        <v>0</v>
      </c>
      <c r="J110" s="71" t="n">
        <f aca="false">I110*E110</f>
        <v>0</v>
      </c>
      <c r="K110" s="70" t="n">
        <f aca="false">I110/D110</f>
        <v>0</v>
      </c>
      <c r="L110" s="72" t="n">
        <f aca="false">F110+I110</f>
        <v>0</v>
      </c>
      <c r="M110" s="73" t="n">
        <f aca="false">G110+J110</f>
        <v>0</v>
      </c>
      <c r="N110" s="74" t="n">
        <f aca="false">H110+K110</f>
        <v>0</v>
      </c>
    </row>
    <row r="111" customFormat="false" ht="22.35" hidden="false" customHeight="false" outlineLevel="0" collapsed="false">
      <c r="A111" s="63" t="s">
        <v>199</v>
      </c>
      <c r="B111" s="64" t="s">
        <v>200</v>
      </c>
      <c r="C111" s="65" t="s">
        <v>137</v>
      </c>
      <c r="D111" s="66" t="n">
        <v>5</v>
      </c>
      <c r="E111" s="67" t="n">
        <v>47.852077</v>
      </c>
      <c r="F111" s="68" t="n">
        <v>0</v>
      </c>
      <c r="G111" s="69" t="n">
        <f aca="false">F111*E111</f>
        <v>0</v>
      </c>
      <c r="H111" s="70" t="n">
        <f aca="false">F111/D111</f>
        <v>0</v>
      </c>
      <c r="I111" s="66" t="n">
        <f aca="false">IFERROR(VLOOKUP(A111,'MEMO CALCULO 04'!$B$2:$E$435,4,0),0)</f>
        <v>0</v>
      </c>
      <c r="J111" s="71" t="n">
        <f aca="false">I111*E111</f>
        <v>0</v>
      </c>
      <c r="K111" s="70" t="n">
        <f aca="false">I111/D111</f>
        <v>0</v>
      </c>
      <c r="L111" s="72" t="n">
        <f aca="false">F111+I111</f>
        <v>0</v>
      </c>
      <c r="M111" s="73" t="n">
        <f aca="false">G111+J111</f>
        <v>0</v>
      </c>
      <c r="N111" s="74" t="n">
        <f aca="false">H111+K111</f>
        <v>0</v>
      </c>
    </row>
    <row r="112" s="87" customFormat="true" ht="13.8" hidden="false" customHeight="false" outlineLevel="0" collapsed="false">
      <c r="A112" s="78" t="s">
        <v>201</v>
      </c>
      <c r="B112" s="79" t="s">
        <v>202</v>
      </c>
      <c r="C112" s="80"/>
      <c r="D112" s="81"/>
      <c r="E112" s="82"/>
      <c r="F112" s="83"/>
      <c r="G112" s="84"/>
      <c r="H112" s="85"/>
      <c r="I112" s="84"/>
      <c r="J112" s="86"/>
      <c r="K112" s="85"/>
      <c r="L112" s="84"/>
      <c r="M112" s="86"/>
      <c r="N112" s="85"/>
    </row>
    <row r="113" customFormat="false" ht="43.25" hidden="false" customHeight="false" outlineLevel="0" collapsed="false">
      <c r="A113" s="63" t="s">
        <v>203</v>
      </c>
      <c r="B113" s="64" t="s">
        <v>204</v>
      </c>
      <c r="C113" s="65" t="s">
        <v>137</v>
      </c>
      <c r="D113" s="66" t="n">
        <v>27</v>
      </c>
      <c r="E113" s="67" t="n">
        <v>253.715063</v>
      </c>
      <c r="F113" s="68" t="n">
        <v>0</v>
      </c>
      <c r="G113" s="69" t="n">
        <f aca="false">F113*E113</f>
        <v>0</v>
      </c>
      <c r="H113" s="70" t="n">
        <f aca="false">F113/D113</f>
        <v>0</v>
      </c>
      <c r="I113" s="66" t="n">
        <f aca="false">IFERROR(VLOOKUP(A113,'MEMO CALCULO 04'!$B$2:$E$435,4,0),0)</f>
        <v>0</v>
      </c>
      <c r="J113" s="71" t="n">
        <f aca="false">I113*E113</f>
        <v>0</v>
      </c>
      <c r="K113" s="70" t="n">
        <f aca="false">I113/D113</f>
        <v>0</v>
      </c>
      <c r="L113" s="72" t="n">
        <f aca="false">F113+I113</f>
        <v>0</v>
      </c>
      <c r="M113" s="73" t="n">
        <f aca="false">G113+J113</f>
        <v>0</v>
      </c>
      <c r="N113" s="74" t="n">
        <f aca="false">H113+K113</f>
        <v>0</v>
      </c>
    </row>
    <row r="114" customFormat="false" ht="13.8" hidden="false" customHeight="false" outlineLevel="0" collapsed="false">
      <c r="A114" s="63" t="s">
        <v>205</v>
      </c>
      <c r="B114" s="64" t="s">
        <v>206</v>
      </c>
      <c r="C114" s="65" t="s">
        <v>137</v>
      </c>
      <c r="D114" s="66" t="n">
        <v>7</v>
      </c>
      <c r="E114" s="67" t="n">
        <v>122.889221</v>
      </c>
      <c r="F114" s="68" t="n">
        <v>0</v>
      </c>
      <c r="G114" s="69" t="n">
        <f aca="false">F114*E114</f>
        <v>0</v>
      </c>
      <c r="H114" s="70" t="n">
        <f aca="false">F114/D114</f>
        <v>0</v>
      </c>
      <c r="I114" s="66" t="n">
        <f aca="false">IFERROR(VLOOKUP(A114,'MEMO CALCULO 04'!$B$2:$E$435,4,0),0)</f>
        <v>0</v>
      </c>
      <c r="J114" s="71" t="n">
        <f aca="false">I114*E114</f>
        <v>0</v>
      </c>
      <c r="K114" s="70" t="n">
        <f aca="false">I114/D114</f>
        <v>0</v>
      </c>
      <c r="L114" s="72" t="n">
        <f aca="false">F114+I114</f>
        <v>0</v>
      </c>
      <c r="M114" s="73" t="n">
        <f aca="false">G114+J114</f>
        <v>0</v>
      </c>
      <c r="N114" s="74" t="n">
        <f aca="false">H114+K114</f>
        <v>0</v>
      </c>
    </row>
    <row r="115" customFormat="false" ht="32.55" hidden="false" customHeight="false" outlineLevel="0" collapsed="false">
      <c r="A115" s="63" t="s">
        <v>207</v>
      </c>
      <c r="B115" s="64" t="s">
        <v>208</v>
      </c>
      <c r="C115" s="65" t="s">
        <v>137</v>
      </c>
      <c r="D115" s="66" t="n">
        <v>5</v>
      </c>
      <c r="E115" s="67" t="n">
        <v>349.957293</v>
      </c>
      <c r="F115" s="68" t="n">
        <v>0</v>
      </c>
      <c r="G115" s="69" t="n">
        <f aca="false">F115*E115</f>
        <v>0</v>
      </c>
      <c r="H115" s="70" t="n">
        <f aca="false">F115/D115</f>
        <v>0</v>
      </c>
      <c r="I115" s="66" t="n">
        <f aca="false">IFERROR(VLOOKUP(A115,'MEMO CALCULO 04'!$B$2:$E$435,4,0),0)</f>
        <v>0</v>
      </c>
      <c r="J115" s="71" t="n">
        <f aca="false">I115*E115</f>
        <v>0</v>
      </c>
      <c r="K115" s="70" t="n">
        <f aca="false">I115/D115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13.8" hidden="false" customHeight="false" outlineLevel="0" collapsed="false">
      <c r="A116" s="54" t="n">
        <v>13</v>
      </c>
      <c r="B116" s="55" t="s">
        <v>209</v>
      </c>
      <c r="C116" s="56"/>
      <c r="D116" s="57"/>
      <c r="E116" s="75"/>
      <c r="F116" s="58"/>
      <c r="G116" s="59"/>
      <c r="H116" s="60"/>
      <c r="I116" s="59"/>
      <c r="J116" s="62" t="n">
        <f aca="false">SUM(J117:J153)</f>
        <v>0</v>
      </c>
      <c r="K116" s="60"/>
      <c r="L116" s="59"/>
      <c r="M116" s="62" t="n">
        <f aca="false">SUM(M117:M153)</f>
        <v>0</v>
      </c>
      <c r="N116" s="60"/>
    </row>
    <row r="117" s="87" customFormat="true" ht="13.8" hidden="false" customHeight="false" outlineLevel="0" collapsed="false">
      <c r="A117" s="78" t="s">
        <v>210</v>
      </c>
      <c r="B117" s="79" t="s">
        <v>211</v>
      </c>
      <c r="C117" s="80"/>
      <c r="D117" s="81"/>
      <c r="E117" s="82"/>
      <c r="F117" s="83"/>
      <c r="G117" s="84"/>
      <c r="H117" s="85"/>
      <c r="I117" s="84"/>
      <c r="J117" s="86"/>
      <c r="K117" s="85"/>
      <c r="L117" s="84"/>
      <c r="M117" s="86"/>
      <c r="N117" s="85"/>
    </row>
    <row r="118" customFormat="false" ht="13.8" hidden="false" customHeight="false" outlineLevel="0" collapsed="false">
      <c r="A118" s="63" t="s">
        <v>212</v>
      </c>
      <c r="B118" s="64" t="s">
        <v>213</v>
      </c>
      <c r="C118" s="65" t="s">
        <v>214</v>
      </c>
      <c r="D118" s="66" t="n">
        <v>13</v>
      </c>
      <c r="E118" s="67" t="n">
        <v>122.766931</v>
      </c>
      <c r="F118" s="68" t="n">
        <v>0</v>
      </c>
      <c r="G118" s="69" t="n">
        <f aca="false">F118*E118</f>
        <v>0</v>
      </c>
      <c r="H118" s="70" t="n">
        <f aca="false">F118/D118</f>
        <v>0</v>
      </c>
      <c r="I118" s="66" t="n">
        <f aca="false">IFERROR(VLOOKUP(A118,'MEMO CALCULO 04'!$B$2:$E$435,4,0),0)</f>
        <v>0</v>
      </c>
      <c r="J118" s="71" t="n">
        <f aca="false">I118*E118</f>
        <v>0</v>
      </c>
      <c r="K118" s="70" t="n">
        <f aca="false">I118/D118</f>
        <v>0</v>
      </c>
      <c r="L118" s="72" t="n">
        <f aca="false">F118+I118</f>
        <v>0</v>
      </c>
      <c r="M118" s="73" t="n">
        <f aca="false">G118+J118</f>
        <v>0</v>
      </c>
      <c r="N118" s="74" t="n">
        <f aca="false">H118+K118</f>
        <v>0</v>
      </c>
    </row>
    <row r="119" customFormat="false" ht="13.8" hidden="false" customHeight="false" outlineLevel="0" collapsed="false">
      <c r="A119" s="63" t="s">
        <v>215</v>
      </c>
      <c r="B119" s="64" t="s">
        <v>216</v>
      </c>
      <c r="C119" s="65" t="s">
        <v>214</v>
      </c>
      <c r="D119" s="66" t="n">
        <v>4</v>
      </c>
      <c r="E119" s="67" t="n">
        <v>152.25105</v>
      </c>
      <c r="F119" s="68" t="n">
        <v>0</v>
      </c>
      <c r="G119" s="69" t="n">
        <f aca="false">F119*E119</f>
        <v>0</v>
      </c>
      <c r="H119" s="70" t="n">
        <f aca="false">F119/D119</f>
        <v>0</v>
      </c>
      <c r="I119" s="66" t="n">
        <f aca="false">IFERROR(VLOOKUP(A119,'MEMO CALCULO 04'!$B$2:$E$435,4,0),0)</f>
        <v>0</v>
      </c>
      <c r="J119" s="71" t="n">
        <f aca="false">I119*E119</f>
        <v>0</v>
      </c>
      <c r="K119" s="70" t="n">
        <f aca="false">I119/D119</f>
        <v>0</v>
      </c>
      <c r="L119" s="72" t="n">
        <f aca="false">F119+I119</f>
        <v>0</v>
      </c>
      <c r="M119" s="73" t="n">
        <f aca="false">G119+J119</f>
        <v>0</v>
      </c>
      <c r="N119" s="74" t="n">
        <f aca="false">H119+K119</f>
        <v>0</v>
      </c>
    </row>
    <row r="120" customFormat="false" ht="13.8" hidden="false" customHeight="false" outlineLevel="0" collapsed="false">
      <c r="A120" s="63" t="s">
        <v>217</v>
      </c>
      <c r="B120" s="64" t="s">
        <v>218</v>
      </c>
      <c r="C120" s="65" t="s">
        <v>214</v>
      </c>
      <c r="D120" s="66" t="n">
        <v>8</v>
      </c>
      <c r="E120" s="67" t="n">
        <v>113.057105</v>
      </c>
      <c r="F120" s="68" t="n">
        <v>0</v>
      </c>
      <c r="G120" s="69" t="n">
        <f aca="false">F120*E120</f>
        <v>0</v>
      </c>
      <c r="H120" s="70" t="n">
        <f aca="false">F120/D120</f>
        <v>0</v>
      </c>
      <c r="I120" s="66" t="n">
        <f aca="false">IFERROR(VLOOKUP(A120,'MEMO CALCULO 04'!$B$2:$E$435,4,0),0)</f>
        <v>0</v>
      </c>
      <c r="J120" s="71" t="n">
        <f aca="false">I120*E120</f>
        <v>0</v>
      </c>
      <c r="K120" s="70" t="n">
        <f aca="false">I120/D120</f>
        <v>0</v>
      </c>
      <c r="L120" s="72" t="n">
        <f aca="false">F120+I120</f>
        <v>0</v>
      </c>
      <c r="M120" s="73" t="n">
        <f aca="false">G120+J120</f>
        <v>0</v>
      </c>
      <c r="N120" s="74" t="n">
        <f aca="false">H120+K120</f>
        <v>0</v>
      </c>
    </row>
    <row r="121" customFormat="false" ht="13.8" hidden="false" customHeight="false" outlineLevel="0" collapsed="false">
      <c r="A121" s="63" t="s">
        <v>219</v>
      </c>
      <c r="B121" s="64" t="s">
        <v>220</v>
      </c>
      <c r="C121" s="65" t="s">
        <v>214</v>
      </c>
      <c r="D121" s="66" t="n">
        <v>4</v>
      </c>
      <c r="E121" s="67" t="n">
        <v>263.987423</v>
      </c>
      <c r="F121" s="68" t="n">
        <v>0</v>
      </c>
      <c r="G121" s="69" t="n">
        <f aca="false">F121*E121</f>
        <v>0</v>
      </c>
      <c r="H121" s="70" t="n">
        <f aca="false">F121/D121</f>
        <v>0</v>
      </c>
      <c r="I121" s="66" t="n">
        <f aca="false">IFERROR(VLOOKUP(A121,'MEMO CALCULO 04'!$B$2:$E$435,4,0),0)</f>
        <v>0</v>
      </c>
      <c r="J121" s="71" t="n">
        <f aca="false">I121*E121</f>
        <v>0</v>
      </c>
      <c r="K121" s="70" t="n">
        <f aca="false">I121/D121</f>
        <v>0</v>
      </c>
      <c r="L121" s="72" t="n">
        <f aca="false">F121+I121</f>
        <v>0</v>
      </c>
      <c r="M121" s="73" t="n">
        <f aca="false">G121+J121</f>
        <v>0</v>
      </c>
      <c r="N121" s="74" t="n">
        <f aca="false">H121+K121</f>
        <v>0</v>
      </c>
    </row>
    <row r="122" customFormat="false" ht="22.35" hidden="false" customHeight="false" outlineLevel="0" collapsed="false">
      <c r="A122" s="63" t="s">
        <v>221</v>
      </c>
      <c r="B122" s="64" t="s">
        <v>222</v>
      </c>
      <c r="C122" s="65" t="s">
        <v>214</v>
      </c>
      <c r="D122" s="66" t="n">
        <v>6</v>
      </c>
      <c r="E122" s="67" t="n">
        <v>113.864219</v>
      </c>
      <c r="F122" s="68" t="n">
        <v>0</v>
      </c>
      <c r="G122" s="69" t="n">
        <f aca="false">F122*E122</f>
        <v>0</v>
      </c>
      <c r="H122" s="70" t="n">
        <f aca="false">F122/D122</f>
        <v>0</v>
      </c>
      <c r="I122" s="66" t="n">
        <f aca="false">IFERROR(VLOOKUP(A122,'MEMO CALCULO 04'!$B$2:$E$435,4,0),0)</f>
        <v>0</v>
      </c>
      <c r="J122" s="71" t="n">
        <f aca="false">I122*E122</f>
        <v>0</v>
      </c>
      <c r="K122" s="70" t="n">
        <f aca="false">I122/D122</f>
        <v>0</v>
      </c>
      <c r="L122" s="72" t="n">
        <f aca="false">F122+I122</f>
        <v>0</v>
      </c>
      <c r="M122" s="73" t="n">
        <f aca="false">G122+J122</f>
        <v>0</v>
      </c>
      <c r="N122" s="74" t="n">
        <f aca="false">H122+K122</f>
        <v>0</v>
      </c>
    </row>
    <row r="123" s="87" customFormat="true" ht="13.8" hidden="false" customHeight="false" outlineLevel="0" collapsed="false">
      <c r="A123" s="78" t="s">
        <v>223</v>
      </c>
      <c r="B123" s="88" t="s">
        <v>224</v>
      </c>
      <c r="C123" s="80"/>
      <c r="D123" s="81"/>
      <c r="E123" s="82"/>
      <c r="F123" s="83"/>
      <c r="G123" s="84"/>
      <c r="H123" s="85"/>
      <c r="I123" s="84"/>
      <c r="J123" s="86"/>
      <c r="K123" s="85"/>
      <c r="L123" s="84"/>
      <c r="M123" s="86"/>
      <c r="N123" s="85"/>
    </row>
    <row r="124" customFormat="false" ht="43.25" hidden="false" customHeight="false" outlineLevel="0" collapsed="false">
      <c r="A124" s="63" t="s">
        <v>225</v>
      </c>
      <c r="B124" s="64" t="s">
        <v>226</v>
      </c>
      <c r="C124" s="65" t="s">
        <v>137</v>
      </c>
      <c r="D124" s="66" t="n">
        <v>1</v>
      </c>
      <c r="E124" s="67" t="n">
        <v>441.002198</v>
      </c>
      <c r="F124" s="68" t="n">
        <v>0</v>
      </c>
      <c r="G124" s="69" t="n">
        <f aca="false">F124*E124</f>
        <v>0</v>
      </c>
      <c r="H124" s="70" t="n">
        <f aca="false">F124/D124</f>
        <v>0</v>
      </c>
      <c r="I124" s="66" t="n">
        <f aca="false">IFERROR(VLOOKUP(A124,'MEMO CALCULO 04'!$B$2:$E$435,4,0),0)</f>
        <v>0</v>
      </c>
      <c r="J124" s="71" t="n">
        <f aca="false">I124*E124</f>
        <v>0</v>
      </c>
      <c r="K124" s="70" t="n">
        <f aca="false">I124/D124</f>
        <v>0</v>
      </c>
      <c r="L124" s="72" t="n">
        <f aca="false">F124+I124</f>
        <v>0</v>
      </c>
      <c r="M124" s="73" t="n">
        <f aca="false">G124+J124</f>
        <v>0</v>
      </c>
      <c r="N124" s="74" t="n">
        <f aca="false">H124+K124</f>
        <v>0</v>
      </c>
    </row>
    <row r="125" customFormat="false" ht="22.35" hidden="false" customHeight="false" outlineLevel="0" collapsed="false">
      <c r="A125" s="63" t="s">
        <v>227</v>
      </c>
      <c r="B125" s="64" t="s">
        <v>228</v>
      </c>
      <c r="C125" s="65" t="s">
        <v>137</v>
      </c>
      <c r="D125" s="66" t="n">
        <v>2</v>
      </c>
      <c r="E125" s="67" t="n">
        <v>24.396855</v>
      </c>
      <c r="F125" s="68" t="n">
        <v>0</v>
      </c>
      <c r="G125" s="69" t="n">
        <f aca="false">F125*E125</f>
        <v>0</v>
      </c>
      <c r="H125" s="70" t="n">
        <f aca="false">F125/D125</f>
        <v>0</v>
      </c>
      <c r="I125" s="66" t="n">
        <f aca="false">IFERROR(VLOOKUP(A125,'MEMO CALCULO 04'!$B$2:$E$435,4,0),0)</f>
        <v>0</v>
      </c>
      <c r="J125" s="71" t="n">
        <f aca="false">I125*E125</f>
        <v>0</v>
      </c>
      <c r="K125" s="70" t="n">
        <f aca="false">I125/D125</f>
        <v>0</v>
      </c>
      <c r="L125" s="72" t="n">
        <f aca="false">F125+I125</f>
        <v>0</v>
      </c>
      <c r="M125" s="73" t="n">
        <f aca="false">G125+J125</f>
        <v>0</v>
      </c>
      <c r="N125" s="74" t="n">
        <f aca="false">H125+K125</f>
        <v>0</v>
      </c>
    </row>
    <row r="126" customFormat="false" ht="22.35" hidden="false" customHeight="false" outlineLevel="0" collapsed="false">
      <c r="A126" s="63" t="s">
        <v>229</v>
      </c>
      <c r="B126" s="64" t="s">
        <v>230</v>
      </c>
      <c r="C126" s="65" t="s">
        <v>137</v>
      </c>
      <c r="D126" s="66" t="n">
        <v>6</v>
      </c>
      <c r="E126" s="67" t="n">
        <v>39.927685</v>
      </c>
      <c r="F126" s="68" t="n">
        <v>0</v>
      </c>
      <c r="G126" s="69" t="n">
        <f aca="false">F126*E126</f>
        <v>0</v>
      </c>
      <c r="H126" s="70" t="n">
        <f aca="false">F126/D126</f>
        <v>0</v>
      </c>
      <c r="I126" s="66" t="n">
        <f aca="false">IFERROR(VLOOKUP(A126,'MEMO CALCULO 04'!$B$2:$E$435,4,0),0)</f>
        <v>0</v>
      </c>
      <c r="J126" s="71" t="n">
        <f aca="false">I126*E126</f>
        <v>0</v>
      </c>
      <c r="K126" s="70" t="n">
        <f aca="false">I126/D126</f>
        <v>0</v>
      </c>
      <c r="L126" s="72" t="n">
        <f aca="false">F126+I126</f>
        <v>0</v>
      </c>
      <c r="M126" s="73" t="n">
        <f aca="false">G126+J126</f>
        <v>0</v>
      </c>
      <c r="N126" s="74" t="n">
        <f aca="false">H126+K126</f>
        <v>0</v>
      </c>
    </row>
    <row r="127" customFormat="false" ht="13.8" hidden="false" customHeight="false" outlineLevel="0" collapsed="false">
      <c r="A127" s="63" t="s">
        <v>231</v>
      </c>
      <c r="B127" s="64" t="s">
        <v>232</v>
      </c>
      <c r="C127" s="65" t="s">
        <v>137</v>
      </c>
      <c r="D127" s="66" t="n">
        <v>2</v>
      </c>
      <c r="E127" s="67" t="n">
        <v>163.905287</v>
      </c>
      <c r="F127" s="68" t="n">
        <v>0</v>
      </c>
      <c r="G127" s="69" t="n">
        <f aca="false">F127*E127</f>
        <v>0</v>
      </c>
      <c r="H127" s="70" t="n">
        <f aca="false">F127/D127</f>
        <v>0</v>
      </c>
      <c r="I127" s="66" t="n">
        <f aca="false">IFERROR(VLOOKUP(A127,'MEMO CALCULO 04'!$B$2:$E$435,4,0),0)</f>
        <v>0</v>
      </c>
      <c r="J127" s="71" t="n">
        <f aca="false">I127*E127</f>
        <v>0</v>
      </c>
      <c r="K127" s="70" t="n">
        <f aca="false">I127/D127</f>
        <v>0</v>
      </c>
      <c r="L127" s="72" t="n">
        <f aca="false">F127+I127</f>
        <v>0</v>
      </c>
      <c r="M127" s="73" t="n">
        <f aca="false">G127+J127</f>
        <v>0</v>
      </c>
      <c r="N127" s="74" t="n">
        <f aca="false">H127+K127</f>
        <v>0</v>
      </c>
    </row>
    <row r="128" customFormat="false" ht="13.8" hidden="false" customHeight="false" outlineLevel="0" collapsed="false">
      <c r="A128" s="63" t="s">
        <v>233</v>
      </c>
      <c r="B128" s="64" t="s">
        <v>234</v>
      </c>
      <c r="C128" s="65" t="s">
        <v>137</v>
      </c>
      <c r="D128" s="66" t="n">
        <v>2</v>
      </c>
      <c r="E128" s="67" t="n">
        <v>94.982643</v>
      </c>
      <c r="F128" s="68" t="n">
        <v>0</v>
      </c>
      <c r="G128" s="69" t="n">
        <f aca="false">F128*E128</f>
        <v>0</v>
      </c>
      <c r="H128" s="70" t="n">
        <f aca="false">F128/D128</f>
        <v>0</v>
      </c>
      <c r="I128" s="66" t="n">
        <f aca="false">IFERROR(VLOOKUP(A128,'MEMO CALCULO 04'!$B$2:$E$435,4,0),0)</f>
        <v>0</v>
      </c>
      <c r="J128" s="71" t="n">
        <f aca="false">I128*E128</f>
        <v>0</v>
      </c>
      <c r="K128" s="70" t="n">
        <f aca="false">I128/D128</f>
        <v>0</v>
      </c>
      <c r="L128" s="72" t="n">
        <f aca="false">F128+I128</f>
        <v>0</v>
      </c>
      <c r="M128" s="73" t="n">
        <f aca="false">G128+J128</f>
        <v>0</v>
      </c>
      <c r="N128" s="74" t="n">
        <f aca="false">H128+K128</f>
        <v>0</v>
      </c>
    </row>
    <row r="129" customFormat="false" ht="13.8" hidden="false" customHeight="false" outlineLevel="0" collapsed="false">
      <c r="A129" s="63" t="s">
        <v>235</v>
      </c>
      <c r="B129" s="64" t="s">
        <v>236</v>
      </c>
      <c r="C129" s="65" t="s">
        <v>137</v>
      </c>
      <c r="D129" s="66" t="n">
        <v>7</v>
      </c>
      <c r="E129" s="67" t="n">
        <v>139.312768</v>
      </c>
      <c r="F129" s="68" t="n">
        <v>0</v>
      </c>
      <c r="G129" s="69" t="n">
        <f aca="false">F129*E129</f>
        <v>0</v>
      </c>
      <c r="H129" s="70" t="n">
        <f aca="false">F129/D129</f>
        <v>0</v>
      </c>
      <c r="I129" s="66" t="n">
        <f aca="false">IFERROR(VLOOKUP(A129,'MEMO CALCULO 04'!$B$2:$E$435,4,0),0)</f>
        <v>0</v>
      </c>
      <c r="J129" s="71" t="n">
        <f aca="false">I129*E129</f>
        <v>0</v>
      </c>
      <c r="K129" s="70" t="n">
        <f aca="false">I129/D129</f>
        <v>0</v>
      </c>
      <c r="L129" s="72" t="n">
        <f aca="false">F129+I129</f>
        <v>0</v>
      </c>
      <c r="M129" s="73" t="n">
        <f aca="false">G129+J129</f>
        <v>0</v>
      </c>
      <c r="N129" s="74" t="n">
        <f aca="false">H129+K129</f>
        <v>0</v>
      </c>
    </row>
    <row r="130" customFormat="false" ht="13.8" hidden="false" customHeight="false" outlineLevel="0" collapsed="false">
      <c r="A130" s="63" t="s">
        <v>237</v>
      </c>
      <c r="B130" s="64" t="s">
        <v>238</v>
      </c>
      <c r="C130" s="65" t="s">
        <v>137</v>
      </c>
      <c r="D130" s="66" t="n">
        <v>6</v>
      </c>
      <c r="E130" s="67" t="n">
        <v>168.063147</v>
      </c>
      <c r="F130" s="68" t="n">
        <v>0</v>
      </c>
      <c r="G130" s="69" t="n">
        <f aca="false">F130*E130</f>
        <v>0</v>
      </c>
      <c r="H130" s="70" t="n">
        <f aca="false">F130/D130</f>
        <v>0</v>
      </c>
      <c r="I130" s="66" t="n">
        <f aca="false">IFERROR(VLOOKUP(A130,'MEMO CALCULO 04'!$B$2:$E$435,4,0),0)</f>
        <v>0</v>
      </c>
      <c r="J130" s="71" t="n">
        <f aca="false">I130*E130</f>
        <v>0</v>
      </c>
      <c r="K130" s="70" t="n">
        <f aca="false">I130/D130</f>
        <v>0</v>
      </c>
      <c r="L130" s="72" t="n">
        <f aca="false">F130+I130</f>
        <v>0</v>
      </c>
      <c r="M130" s="73" t="n">
        <f aca="false">G130+J130</f>
        <v>0</v>
      </c>
      <c r="N130" s="74" t="n">
        <f aca="false">H130+K130</f>
        <v>0</v>
      </c>
    </row>
    <row r="131" customFormat="false" ht="22.35" hidden="false" customHeight="false" outlineLevel="0" collapsed="false">
      <c r="A131" s="63" t="s">
        <v>239</v>
      </c>
      <c r="B131" s="64" t="s">
        <v>240</v>
      </c>
      <c r="C131" s="65" t="s">
        <v>137</v>
      </c>
      <c r="D131" s="66" t="n">
        <v>1</v>
      </c>
      <c r="E131" s="67" t="n">
        <v>245.240366</v>
      </c>
      <c r="F131" s="68" t="n">
        <v>0</v>
      </c>
      <c r="G131" s="69" t="n">
        <f aca="false">F131*E131</f>
        <v>0</v>
      </c>
      <c r="H131" s="70" t="n">
        <f aca="false">F131/D131</f>
        <v>0</v>
      </c>
      <c r="I131" s="66" t="n">
        <f aca="false">IFERROR(VLOOKUP(A131,'MEMO CALCULO 04'!$B$2:$E$435,4,0),0)</f>
        <v>0</v>
      </c>
      <c r="J131" s="71" t="n">
        <f aca="false">I131*E131</f>
        <v>0</v>
      </c>
      <c r="K131" s="70" t="n">
        <f aca="false">I131/D131</f>
        <v>0</v>
      </c>
      <c r="L131" s="72" t="n">
        <f aca="false">F131+I131</f>
        <v>0</v>
      </c>
      <c r="M131" s="73" t="n">
        <f aca="false">G131+J131</f>
        <v>0</v>
      </c>
      <c r="N131" s="74" t="n">
        <f aca="false">H131+K131</f>
        <v>0</v>
      </c>
    </row>
    <row r="132" customFormat="false" ht="22.35" hidden="false" customHeight="false" outlineLevel="0" collapsed="false">
      <c r="A132" s="63" t="s">
        <v>241</v>
      </c>
      <c r="B132" s="64" t="s">
        <v>242</v>
      </c>
      <c r="C132" s="65" t="s">
        <v>137</v>
      </c>
      <c r="D132" s="66" t="n">
        <v>1</v>
      </c>
      <c r="E132" s="67" t="n">
        <v>257.004664</v>
      </c>
      <c r="F132" s="68" t="n">
        <v>0</v>
      </c>
      <c r="G132" s="69" t="n">
        <f aca="false">F132*E132</f>
        <v>0</v>
      </c>
      <c r="H132" s="70" t="n">
        <f aca="false">F132/D132</f>
        <v>0</v>
      </c>
      <c r="I132" s="66" t="n">
        <f aca="false">IFERROR(VLOOKUP(A132,'MEMO CALCULO 04'!$B$2:$E$435,4,0),0)</f>
        <v>0</v>
      </c>
      <c r="J132" s="71" t="n">
        <f aca="false">I132*E132</f>
        <v>0</v>
      </c>
      <c r="K132" s="70" t="n">
        <f aca="false">I132/D132</f>
        <v>0</v>
      </c>
      <c r="L132" s="72" t="n">
        <f aca="false">F132+I132</f>
        <v>0</v>
      </c>
      <c r="M132" s="73" t="n">
        <f aca="false">G132+J132</f>
        <v>0</v>
      </c>
      <c r="N132" s="74" t="n">
        <f aca="false">H132+K132</f>
        <v>0</v>
      </c>
    </row>
    <row r="133" customFormat="false" ht="22.35" hidden="false" customHeight="false" outlineLevel="0" collapsed="false">
      <c r="A133" s="63" t="s">
        <v>243</v>
      </c>
      <c r="B133" s="64" t="s">
        <v>244</v>
      </c>
      <c r="C133" s="65" t="s">
        <v>137</v>
      </c>
      <c r="D133" s="66" t="n">
        <v>4</v>
      </c>
      <c r="E133" s="67" t="n">
        <v>607.7813</v>
      </c>
      <c r="F133" s="68" t="n">
        <v>0</v>
      </c>
      <c r="G133" s="69" t="n">
        <f aca="false">F133*E133</f>
        <v>0</v>
      </c>
      <c r="H133" s="70" t="n">
        <f aca="false">F133/D133</f>
        <v>0</v>
      </c>
      <c r="I133" s="66" t="n">
        <f aca="false">IFERROR(VLOOKUP(A133,'MEMO CALCULO 04'!$B$2:$E$435,4,0),0)</f>
        <v>0</v>
      </c>
      <c r="J133" s="71" t="n">
        <f aca="false">I133*E133</f>
        <v>0</v>
      </c>
      <c r="K133" s="70" t="n">
        <f aca="false">I133/D133</f>
        <v>0</v>
      </c>
      <c r="L133" s="72" t="n">
        <f aca="false">F133+I133</f>
        <v>0</v>
      </c>
      <c r="M133" s="73" t="n">
        <f aca="false">G133+J133</f>
        <v>0</v>
      </c>
      <c r="N133" s="74" t="n">
        <f aca="false">H133+K133</f>
        <v>0</v>
      </c>
    </row>
    <row r="134" s="87" customFormat="true" ht="13.8" hidden="false" customHeight="false" outlineLevel="0" collapsed="false">
      <c r="A134" s="78" t="s">
        <v>245</v>
      </c>
      <c r="B134" s="88" t="s">
        <v>224</v>
      </c>
      <c r="C134" s="80"/>
      <c r="D134" s="81"/>
      <c r="E134" s="82"/>
      <c r="F134" s="83"/>
      <c r="G134" s="84"/>
      <c r="H134" s="85"/>
      <c r="I134" s="84"/>
      <c r="J134" s="86"/>
      <c r="K134" s="85"/>
      <c r="L134" s="84"/>
      <c r="M134" s="86"/>
      <c r="N134" s="85"/>
    </row>
    <row r="135" customFormat="false" ht="43.25" hidden="false" customHeight="false" outlineLevel="0" collapsed="false">
      <c r="A135" s="63" t="s">
        <v>246</v>
      </c>
      <c r="B135" s="64" t="s">
        <v>247</v>
      </c>
      <c r="C135" s="65" t="s">
        <v>137</v>
      </c>
      <c r="D135" s="66" t="n">
        <v>2</v>
      </c>
      <c r="E135" s="67" t="n">
        <v>1812.105449</v>
      </c>
      <c r="F135" s="68" t="n">
        <v>0</v>
      </c>
      <c r="G135" s="69" t="n">
        <f aca="false">F135*E135</f>
        <v>0</v>
      </c>
      <c r="H135" s="70" t="n">
        <f aca="false">F135/D135</f>
        <v>0</v>
      </c>
      <c r="I135" s="66" t="n">
        <f aca="false">IFERROR(VLOOKUP(A135,'MEMO CALCULO 04'!$B$2:$E$435,4,0),0)</f>
        <v>0</v>
      </c>
      <c r="J135" s="71" t="n">
        <f aca="false">I135*E135</f>
        <v>0</v>
      </c>
      <c r="K135" s="70" t="n">
        <f aca="false">I135/D135</f>
        <v>0</v>
      </c>
      <c r="L135" s="72" t="n">
        <f aca="false">F135+I135</f>
        <v>0</v>
      </c>
      <c r="M135" s="73" t="n">
        <f aca="false">G135+J135</f>
        <v>0</v>
      </c>
      <c r="N135" s="74" t="n">
        <f aca="false">H135+K135</f>
        <v>0</v>
      </c>
    </row>
    <row r="136" customFormat="false" ht="13.8" hidden="false" customHeight="false" outlineLevel="0" collapsed="false">
      <c r="A136" s="63" t="s">
        <v>248</v>
      </c>
      <c r="B136" s="64" t="s">
        <v>249</v>
      </c>
      <c r="C136" s="65" t="s">
        <v>137</v>
      </c>
      <c r="D136" s="66" t="n">
        <v>2</v>
      </c>
      <c r="E136" s="67" t="n">
        <v>720.581596</v>
      </c>
      <c r="F136" s="68" t="n">
        <v>0</v>
      </c>
      <c r="G136" s="69" t="n">
        <f aca="false">F136*E136</f>
        <v>0</v>
      </c>
      <c r="H136" s="70" t="n">
        <f aca="false">F136/D136</f>
        <v>0</v>
      </c>
      <c r="I136" s="66" t="n">
        <f aca="false">IFERROR(VLOOKUP(A136,'MEMO CALCULO 04'!$B$2:$E$435,4,0),0)</f>
        <v>0</v>
      </c>
      <c r="J136" s="71" t="n">
        <f aca="false">I136*E136</f>
        <v>0</v>
      </c>
      <c r="K136" s="70" t="n">
        <f aca="false">I136/D136</f>
        <v>0</v>
      </c>
      <c r="L136" s="72" t="n">
        <f aca="false">F136+I136</f>
        <v>0</v>
      </c>
      <c r="M136" s="73" t="n">
        <f aca="false">G136+J136</f>
        <v>0</v>
      </c>
      <c r="N136" s="74" t="n">
        <f aca="false">H136+K136</f>
        <v>0</v>
      </c>
    </row>
    <row r="137" customFormat="false" ht="22.35" hidden="false" customHeight="false" outlineLevel="0" collapsed="false">
      <c r="A137" s="63" t="s">
        <v>250</v>
      </c>
      <c r="B137" s="64" t="s">
        <v>251</v>
      </c>
      <c r="C137" s="65" t="s">
        <v>137</v>
      </c>
      <c r="D137" s="66" t="n">
        <v>4</v>
      </c>
      <c r="E137" s="67" t="n">
        <v>137.319441</v>
      </c>
      <c r="F137" s="68" t="n">
        <v>0</v>
      </c>
      <c r="G137" s="69" t="n">
        <f aca="false">F137*E137</f>
        <v>0</v>
      </c>
      <c r="H137" s="70" t="n">
        <f aca="false">F137/D137</f>
        <v>0</v>
      </c>
      <c r="I137" s="66" t="n">
        <f aca="false">IFERROR(VLOOKUP(A137,'MEMO CALCULO 04'!$B$2:$E$435,4,0),0)</f>
        <v>0</v>
      </c>
      <c r="J137" s="71" t="n">
        <f aca="false">I137*E137</f>
        <v>0</v>
      </c>
      <c r="K137" s="70" t="n">
        <f aca="false">I137/D137</f>
        <v>0</v>
      </c>
      <c r="L137" s="72" t="n">
        <f aca="false">F137+I137</f>
        <v>0</v>
      </c>
      <c r="M137" s="73" t="n">
        <f aca="false">G137+J137</f>
        <v>0</v>
      </c>
      <c r="N137" s="74" t="n">
        <f aca="false">H137+K137</f>
        <v>0</v>
      </c>
    </row>
    <row r="138" customFormat="false" ht="22.35" hidden="false" customHeight="false" outlineLevel="0" collapsed="false">
      <c r="A138" s="63" t="s">
        <v>252</v>
      </c>
      <c r="B138" s="64" t="s">
        <v>253</v>
      </c>
      <c r="C138" s="65" t="s">
        <v>137</v>
      </c>
      <c r="D138" s="66" t="n">
        <v>2</v>
      </c>
      <c r="E138" s="67" t="n">
        <v>160.872495</v>
      </c>
      <c r="F138" s="68" t="n">
        <v>0</v>
      </c>
      <c r="G138" s="69" t="n">
        <f aca="false">F138*E138</f>
        <v>0</v>
      </c>
      <c r="H138" s="70" t="n">
        <f aca="false">F138/D138</f>
        <v>0</v>
      </c>
      <c r="I138" s="66" t="n">
        <f aca="false">IFERROR(VLOOKUP(A138,'MEMO CALCULO 04'!$B$2:$E$435,4,0),0)</f>
        <v>0</v>
      </c>
      <c r="J138" s="71" t="n">
        <f aca="false">I138*E138</f>
        <v>0</v>
      </c>
      <c r="K138" s="70" t="n">
        <f aca="false">I138/D138</f>
        <v>0</v>
      </c>
      <c r="L138" s="72" t="n">
        <f aca="false">F138+I138</f>
        <v>0</v>
      </c>
      <c r="M138" s="73" t="n">
        <f aca="false">G138+J138</f>
        <v>0</v>
      </c>
      <c r="N138" s="74" t="n">
        <f aca="false">H138+K138</f>
        <v>0</v>
      </c>
    </row>
    <row r="139" customFormat="false" ht="22.35" hidden="false" customHeight="false" outlineLevel="0" collapsed="false">
      <c r="A139" s="63" t="s">
        <v>254</v>
      </c>
      <c r="B139" s="64" t="s">
        <v>255</v>
      </c>
      <c r="C139" s="65" t="s">
        <v>137</v>
      </c>
      <c r="D139" s="66" t="n">
        <v>4</v>
      </c>
      <c r="E139" s="67" t="n">
        <v>191.200415</v>
      </c>
      <c r="F139" s="68" t="n">
        <v>0</v>
      </c>
      <c r="G139" s="69" t="n">
        <f aca="false">F139*E139</f>
        <v>0</v>
      </c>
      <c r="H139" s="70" t="n">
        <f aca="false">F139/D139</f>
        <v>0</v>
      </c>
      <c r="I139" s="66" t="n">
        <f aca="false">IFERROR(VLOOKUP(A139,'MEMO CALCULO 04'!$B$2:$E$435,4,0),0)</f>
        <v>0</v>
      </c>
      <c r="J139" s="71" t="n">
        <f aca="false">I139*E139</f>
        <v>0</v>
      </c>
      <c r="K139" s="70" t="n">
        <f aca="false">I139/D139</f>
        <v>0</v>
      </c>
      <c r="L139" s="72" t="n">
        <f aca="false">F139+I139</f>
        <v>0</v>
      </c>
      <c r="M139" s="73" t="n">
        <f aca="false">G139+J139</f>
        <v>0</v>
      </c>
      <c r="N139" s="74" t="n">
        <f aca="false">H139+K139</f>
        <v>0</v>
      </c>
    </row>
    <row r="140" customFormat="false" ht="22.35" hidden="false" customHeight="false" outlineLevel="0" collapsed="false">
      <c r="A140" s="63" t="s">
        <v>256</v>
      </c>
      <c r="B140" s="64" t="s">
        <v>257</v>
      </c>
      <c r="C140" s="65" t="s">
        <v>137</v>
      </c>
      <c r="D140" s="66" t="n">
        <v>4</v>
      </c>
      <c r="E140" s="67" t="n">
        <v>349.333614</v>
      </c>
      <c r="F140" s="68" t="n">
        <v>0</v>
      </c>
      <c r="G140" s="69" t="n">
        <f aca="false">F140*E140</f>
        <v>0</v>
      </c>
      <c r="H140" s="70" t="n">
        <f aca="false">F140/D140</f>
        <v>0</v>
      </c>
      <c r="I140" s="66" t="n">
        <f aca="false">IFERROR(VLOOKUP(A140,'MEMO CALCULO 04'!$B$2:$E$435,4,0),0)</f>
        <v>0</v>
      </c>
      <c r="J140" s="71" t="n">
        <f aca="false">I140*E140</f>
        <v>0</v>
      </c>
      <c r="K140" s="70" t="n">
        <f aca="false">I140/D140</f>
        <v>0</v>
      </c>
      <c r="L140" s="72" t="n">
        <f aca="false">F140+I140</f>
        <v>0</v>
      </c>
      <c r="M140" s="73" t="n">
        <f aca="false">G140+J140</f>
        <v>0</v>
      </c>
      <c r="N140" s="74" t="n">
        <f aca="false">H140+K140</f>
        <v>0</v>
      </c>
    </row>
    <row r="141" customFormat="false" ht="32.55" hidden="false" customHeight="false" outlineLevel="0" collapsed="false">
      <c r="A141" s="63" t="s">
        <v>258</v>
      </c>
      <c r="B141" s="64" t="s">
        <v>259</v>
      </c>
      <c r="C141" s="65" t="s">
        <v>137</v>
      </c>
      <c r="D141" s="66" t="n">
        <v>2</v>
      </c>
      <c r="E141" s="67" t="n">
        <v>693.237552</v>
      </c>
      <c r="F141" s="68" t="n">
        <v>0</v>
      </c>
      <c r="G141" s="69" t="n">
        <f aca="false">F141*E141</f>
        <v>0</v>
      </c>
      <c r="H141" s="70" t="n">
        <f aca="false">F141/D141</f>
        <v>0</v>
      </c>
      <c r="I141" s="66" t="n">
        <f aca="false">IFERROR(VLOOKUP(A141,'MEMO CALCULO 04'!$B$2:$E$435,4,0),0)</f>
        <v>0</v>
      </c>
      <c r="J141" s="71" t="n">
        <f aca="false">I141*E141</f>
        <v>0</v>
      </c>
      <c r="K141" s="70" t="n">
        <f aca="false">I141/D141</f>
        <v>0</v>
      </c>
      <c r="L141" s="72" t="n">
        <f aca="false">F141+I141</f>
        <v>0</v>
      </c>
      <c r="M141" s="73" t="n">
        <f aca="false">G141+J141</f>
        <v>0</v>
      </c>
      <c r="N141" s="74" t="n">
        <f aca="false">H141+K141</f>
        <v>0</v>
      </c>
    </row>
    <row r="142" customFormat="false" ht="43.25" hidden="false" customHeight="false" outlineLevel="0" collapsed="false">
      <c r="A142" s="63" t="s">
        <v>260</v>
      </c>
      <c r="B142" s="64" t="s">
        <v>261</v>
      </c>
      <c r="C142" s="65" t="s">
        <v>137</v>
      </c>
      <c r="D142" s="66" t="n">
        <v>2</v>
      </c>
      <c r="E142" s="67" t="n">
        <v>1590.62603</v>
      </c>
      <c r="F142" s="68" t="n">
        <v>0</v>
      </c>
      <c r="G142" s="69" t="n">
        <f aca="false">F142*E142</f>
        <v>0</v>
      </c>
      <c r="H142" s="70" t="n">
        <f aca="false">F142/D142</f>
        <v>0</v>
      </c>
      <c r="I142" s="66" t="n">
        <f aca="false">IFERROR(VLOOKUP(A142,'MEMO CALCULO 04'!$B$2:$E$435,4,0),0)</f>
        <v>0</v>
      </c>
      <c r="J142" s="71" t="n">
        <f aca="false">I142*E142</f>
        <v>0</v>
      </c>
      <c r="K142" s="70" t="n">
        <f aca="false">I142/D142</f>
        <v>0</v>
      </c>
      <c r="L142" s="72" t="n">
        <f aca="false">F142+I142</f>
        <v>0</v>
      </c>
      <c r="M142" s="73" t="n">
        <f aca="false">G142+J142</f>
        <v>0</v>
      </c>
      <c r="N142" s="74" t="n">
        <f aca="false">H142+K142</f>
        <v>0</v>
      </c>
    </row>
    <row r="143" customFormat="false" ht="32.55" hidden="false" customHeight="false" outlineLevel="0" collapsed="false">
      <c r="A143" s="63" t="s">
        <v>262</v>
      </c>
      <c r="B143" s="64" t="s">
        <v>263</v>
      </c>
      <c r="C143" s="65" t="s">
        <v>137</v>
      </c>
      <c r="D143" s="66" t="n">
        <v>1</v>
      </c>
      <c r="E143" s="67" t="n">
        <v>1935.618349</v>
      </c>
      <c r="F143" s="68" t="n">
        <v>0</v>
      </c>
      <c r="G143" s="69" t="n">
        <f aca="false">F143*E143</f>
        <v>0</v>
      </c>
      <c r="H143" s="70" t="n">
        <f aca="false">F143/D143</f>
        <v>0</v>
      </c>
      <c r="I143" s="66" t="n">
        <f aca="false">IFERROR(VLOOKUP(A143,'MEMO CALCULO 04'!$B$2:$E$435,4,0),0)</f>
        <v>0</v>
      </c>
      <c r="J143" s="71" t="n">
        <f aca="false">I143*E143</f>
        <v>0</v>
      </c>
      <c r="K143" s="70" t="n">
        <f aca="false">I143/D143</f>
        <v>0</v>
      </c>
      <c r="L143" s="72" t="n">
        <f aca="false">F143+I143</f>
        <v>0</v>
      </c>
      <c r="M143" s="73" t="n">
        <f aca="false">G143+J143</f>
        <v>0</v>
      </c>
      <c r="N143" s="74" t="n">
        <f aca="false">H143+K143</f>
        <v>0</v>
      </c>
    </row>
    <row r="144" customFormat="false" ht="22.35" hidden="false" customHeight="false" outlineLevel="0" collapsed="false">
      <c r="A144" s="63" t="s">
        <v>264</v>
      </c>
      <c r="B144" s="64" t="s">
        <v>265</v>
      </c>
      <c r="C144" s="65" t="s">
        <v>137</v>
      </c>
      <c r="D144" s="66" t="n">
        <v>1</v>
      </c>
      <c r="E144" s="67" t="n">
        <v>426.266253</v>
      </c>
      <c r="F144" s="68" t="n">
        <v>0</v>
      </c>
      <c r="G144" s="69" t="n">
        <f aca="false">F144*E144</f>
        <v>0</v>
      </c>
      <c r="H144" s="70" t="n">
        <f aca="false">F144/D144</f>
        <v>0</v>
      </c>
      <c r="I144" s="66" t="n">
        <f aca="false">IFERROR(VLOOKUP(A144,'MEMO CALCULO 04'!$B$2:$E$435,4,0),0)</f>
        <v>0</v>
      </c>
      <c r="J144" s="71" t="n">
        <f aca="false">I144*E144</f>
        <v>0</v>
      </c>
      <c r="K144" s="70" t="n">
        <f aca="false">I144/D144</f>
        <v>0</v>
      </c>
      <c r="L144" s="72" t="n">
        <f aca="false">F144+I144</f>
        <v>0</v>
      </c>
      <c r="M144" s="73" t="n">
        <f aca="false">G144+J144</f>
        <v>0</v>
      </c>
      <c r="N144" s="74" t="n">
        <f aca="false">H144+K144</f>
        <v>0</v>
      </c>
    </row>
    <row r="145" customFormat="false" ht="22.35" hidden="false" customHeight="false" outlineLevel="0" collapsed="false">
      <c r="A145" s="63" t="s">
        <v>266</v>
      </c>
      <c r="B145" s="64" t="s">
        <v>267</v>
      </c>
      <c r="C145" s="65" t="s">
        <v>137</v>
      </c>
      <c r="D145" s="66" t="n">
        <v>2</v>
      </c>
      <c r="E145" s="67" t="n">
        <v>1784.761405</v>
      </c>
      <c r="F145" s="68" t="n">
        <v>0</v>
      </c>
      <c r="G145" s="69" t="n">
        <f aca="false">F145*E145</f>
        <v>0</v>
      </c>
      <c r="H145" s="70" t="n">
        <f aca="false">F145/D145</f>
        <v>0</v>
      </c>
      <c r="I145" s="66" t="n">
        <f aca="false">IFERROR(VLOOKUP(A145,'MEMO CALCULO 04'!$B$2:$E$435,4,0),0)</f>
        <v>0</v>
      </c>
      <c r="J145" s="71" t="n">
        <f aca="false">I145*E145</f>
        <v>0</v>
      </c>
      <c r="K145" s="70" t="n">
        <f aca="false">I145/D145</f>
        <v>0</v>
      </c>
      <c r="L145" s="72" t="n">
        <f aca="false">F145+I145</f>
        <v>0</v>
      </c>
      <c r="M145" s="73" t="n">
        <f aca="false">G145+J145</f>
        <v>0</v>
      </c>
      <c r="N145" s="74" t="n">
        <f aca="false">H145+K145</f>
        <v>0</v>
      </c>
    </row>
    <row r="146" customFormat="false" ht="13.8" hidden="false" customHeight="false" outlineLevel="0" collapsed="false">
      <c r="A146" s="63" t="s">
        <v>268</v>
      </c>
      <c r="B146" s="64" t="s">
        <v>269</v>
      </c>
      <c r="C146" s="65" t="s">
        <v>137</v>
      </c>
      <c r="D146" s="66" t="n">
        <v>6</v>
      </c>
      <c r="E146" s="67" t="n">
        <v>36.344588</v>
      </c>
      <c r="F146" s="68" t="n">
        <v>0</v>
      </c>
      <c r="G146" s="69" t="n">
        <f aca="false">F146*E146</f>
        <v>0</v>
      </c>
      <c r="H146" s="70" t="n">
        <f aca="false">F146/D146</f>
        <v>0</v>
      </c>
      <c r="I146" s="66" t="n">
        <f aca="false">IFERROR(VLOOKUP(A146,'MEMO CALCULO 04'!$B$2:$E$435,4,0),0)</f>
        <v>0</v>
      </c>
      <c r="J146" s="71" t="n">
        <f aca="false">I146*E146</f>
        <v>0</v>
      </c>
      <c r="K146" s="70" t="n">
        <f aca="false">I146/D146</f>
        <v>0</v>
      </c>
      <c r="L146" s="72" t="n">
        <f aca="false">F146+I146</f>
        <v>0</v>
      </c>
      <c r="M146" s="73" t="n">
        <f aca="false">G146+J146</f>
        <v>0</v>
      </c>
      <c r="N146" s="74" t="n">
        <f aca="false">H146+K146</f>
        <v>0</v>
      </c>
    </row>
    <row r="147" customFormat="false" ht="13.8" hidden="false" customHeight="false" outlineLevel="0" collapsed="false">
      <c r="A147" s="63" t="s">
        <v>270</v>
      </c>
      <c r="B147" s="64" t="s">
        <v>271</v>
      </c>
      <c r="C147" s="65" t="s">
        <v>42</v>
      </c>
      <c r="D147" s="66" t="n">
        <v>1.21</v>
      </c>
      <c r="E147" s="67" t="n">
        <v>252.77343</v>
      </c>
      <c r="F147" s="68" t="n">
        <v>0</v>
      </c>
      <c r="G147" s="69" t="n">
        <f aca="false">F147*E147</f>
        <v>0</v>
      </c>
      <c r="H147" s="70" t="n">
        <f aca="false">F147/D147</f>
        <v>0</v>
      </c>
      <c r="I147" s="66" t="n">
        <f aca="false">IFERROR(VLOOKUP(A147,'MEMO CALCULO 04'!$B$2:$E$435,4,0),0)</f>
        <v>0</v>
      </c>
      <c r="J147" s="71" t="n">
        <f aca="false">I147*E147</f>
        <v>0</v>
      </c>
      <c r="K147" s="70" t="n">
        <f aca="false">I147/D147</f>
        <v>0</v>
      </c>
      <c r="L147" s="72" t="n">
        <f aca="false">F147+I147</f>
        <v>0</v>
      </c>
      <c r="M147" s="73" t="n">
        <f aca="false">G147+J147</f>
        <v>0</v>
      </c>
      <c r="N147" s="74" t="n">
        <f aca="false">H147+K147</f>
        <v>0</v>
      </c>
    </row>
    <row r="148" customFormat="false" ht="32.55" hidden="false" customHeight="false" outlineLevel="0" collapsed="false">
      <c r="A148" s="63" t="s">
        <v>272</v>
      </c>
      <c r="B148" s="64" t="s">
        <v>273</v>
      </c>
      <c r="C148" s="65" t="s">
        <v>137</v>
      </c>
      <c r="D148" s="66" t="n">
        <v>1</v>
      </c>
      <c r="E148" s="67" t="n">
        <v>2812.474336</v>
      </c>
      <c r="F148" s="68" t="n">
        <v>0</v>
      </c>
      <c r="G148" s="69" t="n">
        <f aca="false">F148*E148</f>
        <v>0</v>
      </c>
      <c r="H148" s="70" t="n">
        <f aca="false">F148/D148</f>
        <v>0</v>
      </c>
      <c r="I148" s="66" t="n">
        <f aca="false">IFERROR(VLOOKUP(A148,'MEMO CALCULO 04'!$B$2:$E$435,4,0),0)</f>
        <v>0</v>
      </c>
      <c r="J148" s="71" t="n">
        <f aca="false">I148*E148</f>
        <v>0</v>
      </c>
      <c r="K148" s="70" t="n">
        <f aca="false">I148/D148</f>
        <v>0</v>
      </c>
      <c r="L148" s="72" t="n">
        <f aca="false">F148+I148</f>
        <v>0</v>
      </c>
      <c r="M148" s="73" t="n">
        <f aca="false">G148+J148</f>
        <v>0</v>
      </c>
      <c r="N148" s="74" t="n">
        <f aca="false">H148+K148</f>
        <v>0</v>
      </c>
    </row>
    <row r="149" customFormat="false" ht="32.55" hidden="false" customHeight="false" outlineLevel="0" collapsed="false">
      <c r="A149" s="63" t="s">
        <v>274</v>
      </c>
      <c r="B149" s="64" t="s">
        <v>275</v>
      </c>
      <c r="C149" s="65" t="s">
        <v>137</v>
      </c>
      <c r="D149" s="66" t="n">
        <v>1</v>
      </c>
      <c r="E149" s="67" t="n">
        <v>3700.886728</v>
      </c>
      <c r="F149" s="68" t="n">
        <v>0</v>
      </c>
      <c r="G149" s="69" t="n">
        <f aca="false">F149*E149</f>
        <v>0</v>
      </c>
      <c r="H149" s="70" t="n">
        <f aca="false">F149/D149</f>
        <v>0</v>
      </c>
      <c r="I149" s="66" t="n">
        <f aca="false">IFERROR(VLOOKUP(A149,'MEMO CALCULO 04'!$B$2:$E$435,4,0),0)</f>
        <v>0</v>
      </c>
      <c r="J149" s="71" t="n">
        <f aca="false">I149*E149</f>
        <v>0</v>
      </c>
      <c r="K149" s="70" t="n">
        <f aca="false">I149/D149</f>
        <v>0</v>
      </c>
      <c r="L149" s="72" t="n">
        <f aca="false">F149+I149</f>
        <v>0</v>
      </c>
      <c r="M149" s="73" t="n">
        <f aca="false">G149+J149</f>
        <v>0</v>
      </c>
      <c r="N149" s="74" t="n">
        <f aca="false">H149+K149</f>
        <v>0</v>
      </c>
    </row>
    <row r="150" customFormat="false" ht="32.55" hidden="false" customHeight="false" outlineLevel="0" collapsed="false">
      <c r="A150" s="63" t="s">
        <v>276</v>
      </c>
      <c r="B150" s="64" t="s">
        <v>277</v>
      </c>
      <c r="C150" s="65" t="s">
        <v>63</v>
      </c>
      <c r="D150" s="66" t="n">
        <v>17.01</v>
      </c>
      <c r="E150" s="67" t="n">
        <v>121.054871</v>
      </c>
      <c r="F150" s="68" t="n">
        <v>0</v>
      </c>
      <c r="G150" s="69" t="n">
        <f aca="false">F150*E150</f>
        <v>0</v>
      </c>
      <c r="H150" s="70" t="n">
        <f aca="false">F150/D150</f>
        <v>0</v>
      </c>
      <c r="I150" s="66" t="n">
        <f aca="false">IFERROR(VLOOKUP(A150,'MEMO CALCULO 04'!$B$2:$E$435,4,0),0)</f>
        <v>0</v>
      </c>
      <c r="J150" s="71" t="n">
        <f aca="false">I150*E150</f>
        <v>0</v>
      </c>
      <c r="K150" s="70" t="n">
        <f aca="false">I150/D150</f>
        <v>0</v>
      </c>
      <c r="L150" s="72" t="n">
        <f aca="false">F150+I150</f>
        <v>0</v>
      </c>
      <c r="M150" s="73" t="n">
        <f aca="false">G150+J150</f>
        <v>0</v>
      </c>
      <c r="N150" s="74" t="n">
        <f aca="false">H150+K150</f>
        <v>0</v>
      </c>
    </row>
    <row r="151" customFormat="false" ht="13.8" hidden="false" customHeight="false" outlineLevel="0" collapsed="false">
      <c r="A151" s="63" t="s">
        <v>278</v>
      </c>
      <c r="B151" s="64" t="s">
        <v>279</v>
      </c>
      <c r="C151" s="65" t="s">
        <v>137</v>
      </c>
      <c r="D151" s="66" t="n">
        <v>4</v>
      </c>
      <c r="E151" s="67" t="n">
        <v>46.384597</v>
      </c>
      <c r="F151" s="68" t="n">
        <v>0</v>
      </c>
      <c r="G151" s="69" t="n">
        <f aca="false">F151*E151</f>
        <v>0</v>
      </c>
      <c r="H151" s="70" t="n">
        <f aca="false">F151/D151</f>
        <v>0</v>
      </c>
      <c r="I151" s="66" t="n">
        <f aca="false">IFERROR(VLOOKUP(A151,'MEMO CALCULO 04'!$B$2:$E$435,4,0),0)</f>
        <v>0</v>
      </c>
      <c r="J151" s="71" t="n">
        <f aca="false">I151*E151</f>
        <v>0</v>
      </c>
      <c r="K151" s="70" t="n">
        <f aca="false">I151/D151</f>
        <v>0</v>
      </c>
      <c r="L151" s="72" t="n">
        <f aca="false">F151+I151</f>
        <v>0</v>
      </c>
      <c r="M151" s="73" t="n">
        <f aca="false">G151+J151</f>
        <v>0</v>
      </c>
      <c r="N151" s="74" t="n">
        <f aca="false">H151+K151</f>
        <v>0</v>
      </c>
    </row>
    <row r="152" customFormat="false" ht="13.8" hidden="false" customHeight="false" outlineLevel="0" collapsed="false">
      <c r="A152" s="63" t="s">
        <v>280</v>
      </c>
      <c r="B152" s="64" t="s">
        <v>281</v>
      </c>
      <c r="C152" s="65" t="s">
        <v>137</v>
      </c>
      <c r="D152" s="66" t="n">
        <v>4</v>
      </c>
      <c r="E152" s="67" t="n">
        <v>90.091043</v>
      </c>
      <c r="F152" s="68" t="n">
        <v>0</v>
      </c>
      <c r="G152" s="69" t="n">
        <f aca="false">F152*E152</f>
        <v>0</v>
      </c>
      <c r="H152" s="70" t="n">
        <f aca="false">F152/D152</f>
        <v>0</v>
      </c>
      <c r="I152" s="66" t="n">
        <f aca="false">IFERROR(VLOOKUP(A152,'MEMO CALCULO 04'!$B$2:$E$435,4,0),0)</f>
        <v>0</v>
      </c>
      <c r="J152" s="71" t="n">
        <f aca="false">I152*E152</f>
        <v>0</v>
      </c>
      <c r="K152" s="70" t="n">
        <f aca="false">I152/D152</f>
        <v>0</v>
      </c>
      <c r="L152" s="72" t="n">
        <f aca="false">F152+I152</f>
        <v>0</v>
      </c>
      <c r="M152" s="73" t="n">
        <f aca="false">G152+J152</f>
        <v>0</v>
      </c>
      <c r="N152" s="74" t="n">
        <f aca="false">H152+K152</f>
        <v>0</v>
      </c>
    </row>
    <row r="153" customFormat="false" ht="22.35" hidden="false" customHeight="false" outlineLevel="0" collapsed="false">
      <c r="A153" s="63" t="s">
        <v>282</v>
      </c>
      <c r="B153" s="64" t="s">
        <v>283</v>
      </c>
      <c r="C153" s="65" t="s">
        <v>137</v>
      </c>
      <c r="D153" s="66" t="n">
        <v>4</v>
      </c>
      <c r="E153" s="67" t="n">
        <v>86.935961</v>
      </c>
      <c r="F153" s="68" t="n">
        <v>0</v>
      </c>
      <c r="G153" s="69" t="n">
        <f aca="false">F153*E153</f>
        <v>0</v>
      </c>
      <c r="H153" s="70" t="n">
        <f aca="false">F153/D153</f>
        <v>0</v>
      </c>
      <c r="I153" s="66" t="n">
        <f aca="false">IFERROR(VLOOKUP(A153,'MEMO CALCULO 04'!$B$2:$E$435,4,0),0)</f>
        <v>0</v>
      </c>
      <c r="J153" s="71" t="n">
        <f aca="false">I153*E153</f>
        <v>0</v>
      </c>
      <c r="K153" s="70" t="n">
        <f aca="false">I153/D153</f>
        <v>0</v>
      </c>
      <c r="L153" s="72" t="n">
        <f aca="false">F153+I153</f>
        <v>0</v>
      </c>
      <c r="M153" s="73" t="n">
        <f aca="false">G153+J153</f>
        <v>0</v>
      </c>
      <c r="N153" s="74" t="n">
        <f aca="false">H153+K153</f>
        <v>0</v>
      </c>
    </row>
    <row r="154" customFormat="false" ht="13.8" hidden="false" customHeight="false" outlineLevel="0" collapsed="false">
      <c r="A154" s="54" t="n">
        <v>14</v>
      </c>
      <c r="B154" s="55" t="s">
        <v>284</v>
      </c>
      <c r="C154" s="56"/>
      <c r="D154" s="57"/>
      <c r="E154" s="75"/>
      <c r="F154" s="58"/>
      <c r="G154" s="59"/>
      <c r="H154" s="60"/>
      <c r="I154" s="59"/>
      <c r="J154" s="62" t="n">
        <f aca="false">SUM(J155:J165)</f>
        <v>0</v>
      </c>
      <c r="K154" s="60"/>
      <c r="L154" s="59"/>
      <c r="M154" s="62" t="n">
        <f aca="false">SUM(M155:M165)</f>
        <v>0</v>
      </c>
      <c r="N154" s="60"/>
    </row>
    <row r="155" s="87" customFormat="true" ht="13.8" hidden="false" customHeight="false" outlineLevel="0" collapsed="false">
      <c r="A155" s="78" t="s">
        <v>285</v>
      </c>
      <c r="B155" s="88" t="s">
        <v>286</v>
      </c>
      <c r="C155" s="80"/>
      <c r="D155" s="81"/>
      <c r="E155" s="82"/>
      <c r="F155" s="83"/>
      <c r="G155" s="84"/>
      <c r="H155" s="85"/>
      <c r="I155" s="84"/>
      <c r="J155" s="86"/>
      <c r="K155" s="85"/>
      <c r="L155" s="84"/>
      <c r="M155" s="86"/>
      <c r="N155" s="85"/>
    </row>
    <row r="156" customFormat="false" ht="22.35" hidden="false" customHeight="false" outlineLevel="0" collapsed="false">
      <c r="A156" s="63" t="s">
        <v>287</v>
      </c>
      <c r="B156" s="64" t="s">
        <v>288</v>
      </c>
      <c r="C156" s="65" t="s">
        <v>137</v>
      </c>
      <c r="D156" s="66" t="n">
        <v>5</v>
      </c>
      <c r="E156" s="67" t="n">
        <v>450.553047</v>
      </c>
      <c r="F156" s="68" t="n">
        <v>0</v>
      </c>
      <c r="G156" s="69" t="n">
        <f aca="false">F156*E156</f>
        <v>0</v>
      </c>
      <c r="H156" s="70" t="n">
        <f aca="false">F156/D156</f>
        <v>0</v>
      </c>
      <c r="I156" s="66" t="n">
        <f aca="false">IFERROR(VLOOKUP(A156,'MEMO CALCULO 04'!$B$2:$E$435,4,0),0)</f>
        <v>0</v>
      </c>
      <c r="J156" s="71" t="n">
        <f aca="false">I156*E156</f>
        <v>0</v>
      </c>
      <c r="K156" s="70" t="n">
        <f aca="false">I156/D156</f>
        <v>0</v>
      </c>
      <c r="L156" s="72" t="n">
        <f aca="false">F156+I156</f>
        <v>0</v>
      </c>
      <c r="M156" s="73" t="n">
        <f aca="false">G156+J156</f>
        <v>0</v>
      </c>
      <c r="N156" s="74" t="n">
        <f aca="false">H156+K156</f>
        <v>0</v>
      </c>
    </row>
    <row r="157" customFormat="false" ht="22.35" hidden="false" customHeight="false" outlineLevel="0" collapsed="false">
      <c r="A157" s="63" t="s">
        <v>289</v>
      </c>
      <c r="B157" s="64" t="s">
        <v>290</v>
      </c>
      <c r="C157" s="65" t="s">
        <v>137</v>
      </c>
      <c r="D157" s="66" t="n">
        <v>8</v>
      </c>
      <c r="E157" s="67" t="n">
        <v>450.553047</v>
      </c>
      <c r="F157" s="68" t="n">
        <v>0</v>
      </c>
      <c r="G157" s="69" t="n">
        <f aca="false">F157*E157</f>
        <v>0</v>
      </c>
      <c r="H157" s="70" t="n">
        <f aca="false">F157/D157</f>
        <v>0</v>
      </c>
      <c r="I157" s="66" t="n">
        <f aca="false">IFERROR(VLOOKUP(A157,'MEMO CALCULO 04'!$B$2:$E$435,4,0),0)</f>
        <v>0</v>
      </c>
      <c r="J157" s="71" t="n">
        <f aca="false">I157*E157</f>
        <v>0</v>
      </c>
      <c r="K157" s="70" t="n">
        <f aca="false">I157/D157</f>
        <v>0</v>
      </c>
      <c r="L157" s="72" t="n">
        <f aca="false">F157+I157</f>
        <v>0</v>
      </c>
      <c r="M157" s="73" t="n">
        <f aca="false">G157+J157</f>
        <v>0</v>
      </c>
      <c r="N157" s="74" t="n">
        <f aca="false">H157+K157</f>
        <v>0</v>
      </c>
    </row>
    <row r="158" customFormat="false" ht="43.25" hidden="false" customHeight="false" outlineLevel="0" collapsed="false">
      <c r="A158" s="63" t="s">
        <v>291</v>
      </c>
      <c r="B158" s="64" t="s">
        <v>292</v>
      </c>
      <c r="C158" s="65" t="s">
        <v>137</v>
      </c>
      <c r="D158" s="66" t="n">
        <v>5</v>
      </c>
      <c r="E158" s="67" t="n">
        <v>1281.611429</v>
      </c>
      <c r="F158" s="68" t="n">
        <v>0</v>
      </c>
      <c r="G158" s="69" t="n">
        <f aca="false">F158*E158</f>
        <v>0</v>
      </c>
      <c r="H158" s="70" t="n">
        <f aca="false">F158/D158</f>
        <v>0</v>
      </c>
      <c r="I158" s="66" t="n">
        <f aca="false">IFERROR(VLOOKUP(A158,'MEMO CALCULO 04'!$B$2:$E$435,4,0),0)</f>
        <v>0</v>
      </c>
      <c r="J158" s="71" t="n">
        <f aca="false">I158*E158</f>
        <v>0</v>
      </c>
      <c r="K158" s="70" t="n">
        <f aca="false">I158/D158</f>
        <v>0</v>
      </c>
      <c r="L158" s="72" t="n">
        <f aca="false">F158+I158</f>
        <v>0</v>
      </c>
      <c r="M158" s="73" t="n">
        <f aca="false">G158+J158</f>
        <v>0</v>
      </c>
      <c r="N158" s="74" t="n">
        <f aca="false">H158+K158</f>
        <v>0</v>
      </c>
    </row>
    <row r="159" customFormat="false" ht="43.25" hidden="false" customHeight="false" outlineLevel="0" collapsed="false">
      <c r="A159" s="63" t="s">
        <v>293</v>
      </c>
      <c r="B159" s="64" t="s">
        <v>294</v>
      </c>
      <c r="C159" s="65" t="s">
        <v>137</v>
      </c>
      <c r="D159" s="66" t="n">
        <v>8</v>
      </c>
      <c r="E159" s="67" t="n">
        <v>1295.124474</v>
      </c>
      <c r="F159" s="68" t="n">
        <v>0</v>
      </c>
      <c r="G159" s="69" t="n">
        <f aca="false">F159*E159</f>
        <v>0</v>
      </c>
      <c r="H159" s="70" t="n">
        <f aca="false">F159/D159</f>
        <v>0</v>
      </c>
      <c r="I159" s="66" t="n">
        <f aca="false">IFERROR(VLOOKUP(A159,'MEMO CALCULO 04'!$B$2:$E$435,4,0),0)</f>
        <v>0</v>
      </c>
      <c r="J159" s="71" t="n">
        <f aca="false">I159*E159</f>
        <v>0</v>
      </c>
      <c r="K159" s="70" t="n">
        <f aca="false">I159/D159</f>
        <v>0</v>
      </c>
      <c r="L159" s="72" t="n">
        <f aca="false">F159+I159</f>
        <v>0</v>
      </c>
      <c r="M159" s="73" t="n">
        <f aca="false">G159+J159</f>
        <v>0</v>
      </c>
      <c r="N159" s="74" t="n">
        <f aca="false">H159+K159</f>
        <v>0</v>
      </c>
    </row>
    <row r="160" s="87" customFormat="true" ht="13.8" hidden="false" customHeight="false" outlineLevel="0" collapsed="false">
      <c r="A160" s="78" t="s">
        <v>295</v>
      </c>
      <c r="B160" s="88" t="s">
        <v>296</v>
      </c>
      <c r="C160" s="80"/>
      <c r="D160" s="81"/>
      <c r="E160" s="82"/>
      <c r="F160" s="83"/>
      <c r="G160" s="84"/>
      <c r="H160" s="85"/>
      <c r="I160" s="84"/>
      <c r="J160" s="86"/>
      <c r="K160" s="85"/>
      <c r="L160" s="84"/>
      <c r="M160" s="86"/>
      <c r="N160" s="85"/>
    </row>
    <row r="161" customFormat="false" ht="32.55" hidden="false" customHeight="false" outlineLevel="0" collapsed="false">
      <c r="A161" s="63" t="s">
        <v>297</v>
      </c>
      <c r="B161" s="64" t="s">
        <v>298</v>
      </c>
      <c r="C161" s="65" t="s">
        <v>30</v>
      </c>
      <c r="D161" s="66" t="n">
        <v>18.92</v>
      </c>
      <c r="E161" s="67" t="n">
        <v>661.601129</v>
      </c>
      <c r="F161" s="68" t="n">
        <v>0</v>
      </c>
      <c r="G161" s="69" t="n">
        <f aca="false">F161*E161</f>
        <v>0</v>
      </c>
      <c r="H161" s="70" t="n">
        <f aca="false">F161/D161</f>
        <v>0</v>
      </c>
      <c r="I161" s="66" t="n">
        <f aca="false">IFERROR(VLOOKUP(A161,'MEMO CALCULO 04'!$B$2:$E$435,4,0),0)</f>
        <v>0</v>
      </c>
      <c r="J161" s="71" t="n">
        <f aca="false">I161*E161</f>
        <v>0</v>
      </c>
      <c r="K161" s="70" t="n">
        <f aca="false">I161/D161</f>
        <v>0</v>
      </c>
      <c r="L161" s="72" t="n">
        <f aca="false">F161+I161</f>
        <v>0</v>
      </c>
      <c r="M161" s="73" t="n">
        <f aca="false">G161+J161</f>
        <v>0</v>
      </c>
      <c r="N161" s="74" t="n">
        <f aca="false">H161+K161</f>
        <v>0</v>
      </c>
    </row>
    <row r="162" customFormat="false" ht="22.35" hidden="false" customHeight="false" outlineLevel="0" collapsed="false">
      <c r="A162" s="63" t="s">
        <v>299</v>
      </c>
      <c r="B162" s="64" t="s">
        <v>300</v>
      </c>
      <c r="C162" s="65" t="s">
        <v>30</v>
      </c>
      <c r="D162" s="66" t="n">
        <v>3.96</v>
      </c>
      <c r="E162" s="67" t="n">
        <v>783.854442</v>
      </c>
      <c r="F162" s="68" t="n">
        <v>0</v>
      </c>
      <c r="G162" s="69" t="n">
        <f aca="false">F162*E162</f>
        <v>0</v>
      </c>
      <c r="H162" s="70" t="n">
        <f aca="false">F162/D162</f>
        <v>0</v>
      </c>
      <c r="I162" s="66" t="n">
        <f aca="false">IFERROR(VLOOKUP(A162,'MEMO CALCULO 04'!$B$2:$E$435,4,0),0)</f>
        <v>0</v>
      </c>
      <c r="J162" s="71" t="n">
        <f aca="false">I162*E162</f>
        <v>0</v>
      </c>
      <c r="K162" s="70" t="n">
        <f aca="false">I162/D162</f>
        <v>0</v>
      </c>
      <c r="L162" s="72" t="n">
        <f aca="false">F162+I162</f>
        <v>0</v>
      </c>
      <c r="M162" s="73" t="n">
        <f aca="false">G162+J162</f>
        <v>0</v>
      </c>
      <c r="N162" s="74" t="n">
        <f aca="false">H162+K162</f>
        <v>0</v>
      </c>
    </row>
    <row r="163" customFormat="false" ht="13.8" hidden="false" customHeight="false" outlineLevel="0" collapsed="false">
      <c r="A163" s="63" t="s">
        <v>301</v>
      </c>
      <c r="B163" s="64" t="s">
        <v>302</v>
      </c>
      <c r="C163" s="65" t="s">
        <v>30</v>
      </c>
      <c r="D163" s="66" t="n">
        <v>28.51</v>
      </c>
      <c r="E163" s="67" t="n">
        <v>376.029521</v>
      </c>
      <c r="F163" s="68" t="n">
        <v>0</v>
      </c>
      <c r="G163" s="69" t="n">
        <f aca="false">F163*E163</f>
        <v>0</v>
      </c>
      <c r="H163" s="70" t="n">
        <f aca="false">F163/D163</f>
        <v>0</v>
      </c>
      <c r="I163" s="66" t="n">
        <f aca="false">IFERROR(VLOOKUP(A163,'MEMO CALCULO 04'!$B$2:$E$435,4,0),0)</f>
        <v>0</v>
      </c>
      <c r="J163" s="71" t="n">
        <f aca="false">I163*E163</f>
        <v>0</v>
      </c>
      <c r="K163" s="70" t="n">
        <f aca="false">I163/D163</f>
        <v>0</v>
      </c>
      <c r="L163" s="72" t="n">
        <f aca="false">F163+I163</f>
        <v>0</v>
      </c>
      <c r="M163" s="73" t="n">
        <f aca="false">G163+J163</f>
        <v>0</v>
      </c>
      <c r="N163" s="74" t="n">
        <f aca="false">H163+K163</f>
        <v>0</v>
      </c>
    </row>
    <row r="164" customFormat="false" ht="22.35" hidden="false" customHeight="false" outlineLevel="0" collapsed="false">
      <c r="A164" s="63" t="s">
        <v>303</v>
      </c>
      <c r="B164" s="64" t="s">
        <v>304</v>
      </c>
      <c r="C164" s="65" t="s">
        <v>30</v>
      </c>
      <c r="D164" s="66" t="n">
        <v>0.48</v>
      </c>
      <c r="E164" s="67" t="n">
        <v>1308.01384</v>
      </c>
      <c r="F164" s="68" t="n">
        <v>0</v>
      </c>
      <c r="G164" s="69" t="n">
        <f aca="false">F164*E164</f>
        <v>0</v>
      </c>
      <c r="H164" s="70" t="n">
        <f aca="false">F164/D164</f>
        <v>0</v>
      </c>
      <c r="I164" s="66" t="n">
        <f aca="false">IFERROR(VLOOKUP(A164,'MEMO CALCULO 04'!$B$2:$E$435,4,0),0)</f>
        <v>0</v>
      </c>
      <c r="J164" s="71" t="n">
        <f aca="false">I164*E164</f>
        <v>0</v>
      </c>
      <c r="K164" s="70" t="n">
        <f aca="false">I164/D164</f>
        <v>0</v>
      </c>
      <c r="L164" s="72" t="n">
        <f aca="false">F164+I164</f>
        <v>0</v>
      </c>
      <c r="M164" s="73" t="n">
        <f aca="false">G164+J164</f>
        <v>0</v>
      </c>
      <c r="N164" s="74" t="n">
        <f aca="false">H164+K164</f>
        <v>0</v>
      </c>
    </row>
    <row r="165" customFormat="false" ht="22.35" hidden="false" customHeight="false" outlineLevel="0" collapsed="false">
      <c r="A165" s="63" t="s">
        <v>305</v>
      </c>
      <c r="B165" s="64" t="s">
        <v>306</v>
      </c>
      <c r="C165" s="65" t="s">
        <v>30</v>
      </c>
      <c r="D165" s="66" t="n">
        <v>1.68</v>
      </c>
      <c r="E165" s="67" t="n">
        <v>895.089426</v>
      </c>
      <c r="F165" s="68" t="n">
        <v>0</v>
      </c>
      <c r="G165" s="69" t="n">
        <f aca="false">F165*E165</f>
        <v>0</v>
      </c>
      <c r="H165" s="70" t="n">
        <f aca="false">F165/D165</f>
        <v>0</v>
      </c>
      <c r="I165" s="66" t="n">
        <f aca="false">IFERROR(VLOOKUP(A165,'MEMO CALCULO 04'!$B$2:$E$435,4,0),0)</f>
        <v>0</v>
      </c>
      <c r="J165" s="71" t="n">
        <f aca="false">I165*E165</f>
        <v>0</v>
      </c>
      <c r="K165" s="70" t="n">
        <f aca="false">I165/D165</f>
        <v>0</v>
      </c>
      <c r="L165" s="72" t="n">
        <f aca="false">F165+I165</f>
        <v>0</v>
      </c>
      <c r="M165" s="73" t="n">
        <f aca="false">G165+J165</f>
        <v>0</v>
      </c>
      <c r="N165" s="74" t="n">
        <f aca="false">H165+K165</f>
        <v>0</v>
      </c>
    </row>
    <row r="166" customFormat="false" ht="13.8" hidden="false" customHeight="false" outlineLevel="0" collapsed="false">
      <c r="A166" s="54" t="n">
        <v>15</v>
      </c>
      <c r="B166" s="55" t="s">
        <v>307</v>
      </c>
      <c r="C166" s="56"/>
      <c r="D166" s="57"/>
      <c r="E166" s="75"/>
      <c r="F166" s="58"/>
      <c r="G166" s="59"/>
      <c r="H166" s="60"/>
      <c r="I166" s="59"/>
      <c r="J166" s="62" t="n">
        <f aca="false">SUM(J167:J170)</f>
        <v>0</v>
      </c>
      <c r="K166" s="60"/>
      <c r="L166" s="59"/>
      <c r="M166" s="62" t="n">
        <f aca="false">SUM(M167:M170)</f>
        <v>0</v>
      </c>
      <c r="N166" s="60"/>
    </row>
    <row r="167" customFormat="false" ht="43.25" hidden="false" customHeight="false" outlineLevel="0" collapsed="false">
      <c r="A167" s="63" t="s">
        <v>308</v>
      </c>
      <c r="B167" s="64" t="s">
        <v>309</v>
      </c>
      <c r="C167" s="65" t="s">
        <v>137</v>
      </c>
      <c r="D167" s="66" t="n">
        <v>3</v>
      </c>
      <c r="E167" s="67" t="n">
        <v>655.792354</v>
      </c>
      <c r="F167" s="68" t="n">
        <v>0</v>
      </c>
      <c r="G167" s="69" t="n">
        <f aca="false">F167*E167</f>
        <v>0</v>
      </c>
      <c r="H167" s="70" t="n">
        <f aca="false">F167/D167</f>
        <v>0</v>
      </c>
      <c r="I167" s="66" t="n">
        <f aca="false">IFERROR(VLOOKUP(A167,'MEMO CALCULO 04'!$B$2:$E$435,4,0),0)</f>
        <v>0</v>
      </c>
      <c r="J167" s="71" t="n">
        <f aca="false">I167*E167</f>
        <v>0</v>
      </c>
      <c r="K167" s="70" t="n">
        <f aca="false">I167/D167</f>
        <v>0</v>
      </c>
      <c r="L167" s="72" t="n">
        <f aca="false">F167+I167</f>
        <v>0</v>
      </c>
      <c r="M167" s="73" t="n">
        <f aca="false">G167+J167</f>
        <v>0</v>
      </c>
      <c r="N167" s="74" t="n">
        <f aca="false">H167+K167</f>
        <v>0</v>
      </c>
    </row>
    <row r="168" customFormat="false" ht="32.55" hidden="false" customHeight="false" outlineLevel="0" collapsed="false">
      <c r="A168" s="63" t="s">
        <v>310</v>
      </c>
      <c r="B168" s="64" t="s">
        <v>311</v>
      </c>
      <c r="C168" s="65" t="s">
        <v>137</v>
      </c>
      <c r="D168" s="66" t="n">
        <v>1</v>
      </c>
      <c r="E168" s="67" t="n">
        <v>333.643807</v>
      </c>
      <c r="F168" s="68" t="n">
        <v>0</v>
      </c>
      <c r="G168" s="69" t="n">
        <f aca="false">F168*E168</f>
        <v>0</v>
      </c>
      <c r="H168" s="70" t="n">
        <f aca="false">F168/D168</f>
        <v>0</v>
      </c>
      <c r="I168" s="66" t="n">
        <f aca="false">IFERROR(VLOOKUP(A168,'MEMO CALCULO 04'!$B$2:$E$435,4,0),0)</f>
        <v>0</v>
      </c>
      <c r="J168" s="71" t="n">
        <f aca="false">I168*E168</f>
        <v>0</v>
      </c>
      <c r="K168" s="70" t="n">
        <f aca="false">I168/D168</f>
        <v>0</v>
      </c>
      <c r="L168" s="72" t="n">
        <f aca="false">F168+I168</f>
        <v>0</v>
      </c>
      <c r="M168" s="73" t="n">
        <f aca="false">G168+J168</f>
        <v>0</v>
      </c>
      <c r="N168" s="74" t="n">
        <f aca="false">H168+K168</f>
        <v>0</v>
      </c>
    </row>
    <row r="169" customFormat="false" ht="43.25" hidden="false" customHeight="false" outlineLevel="0" collapsed="false">
      <c r="A169" s="63" t="s">
        <v>312</v>
      </c>
      <c r="B169" s="64" t="s">
        <v>313</v>
      </c>
      <c r="C169" s="65" t="s">
        <v>137</v>
      </c>
      <c r="D169" s="66" t="n">
        <v>1</v>
      </c>
      <c r="E169" s="67" t="n">
        <v>697.933488</v>
      </c>
      <c r="F169" s="68" t="n">
        <v>0</v>
      </c>
      <c r="G169" s="69" t="n">
        <f aca="false">F169*E169</f>
        <v>0</v>
      </c>
      <c r="H169" s="70" t="n">
        <f aca="false">F169/D169</f>
        <v>0</v>
      </c>
      <c r="I169" s="66" t="n">
        <f aca="false">IFERROR(VLOOKUP(A169,'MEMO CALCULO 04'!$B$2:$E$435,4,0),0)</f>
        <v>0</v>
      </c>
      <c r="J169" s="71" t="n">
        <f aca="false">I169*E169</f>
        <v>0</v>
      </c>
      <c r="K169" s="70" t="n">
        <f aca="false">I169/D169</f>
        <v>0</v>
      </c>
      <c r="L169" s="72" t="n">
        <f aca="false">F169+I169</f>
        <v>0</v>
      </c>
      <c r="M169" s="73" t="n">
        <f aca="false">G169+J169</f>
        <v>0</v>
      </c>
      <c r="N169" s="74" t="n">
        <f aca="false">H169+K169</f>
        <v>0</v>
      </c>
    </row>
    <row r="170" customFormat="false" ht="13.8" hidden="false" customHeight="false" outlineLevel="0" collapsed="false">
      <c r="A170" s="63" t="s">
        <v>314</v>
      </c>
      <c r="B170" s="64" t="s">
        <v>315</v>
      </c>
      <c r="C170" s="65" t="s">
        <v>30</v>
      </c>
      <c r="D170" s="66" t="n">
        <v>1.77</v>
      </c>
      <c r="E170" s="67" t="n">
        <v>431.047792</v>
      </c>
      <c r="F170" s="68" t="n">
        <v>0</v>
      </c>
      <c r="G170" s="69" t="n">
        <f aca="false">F170*E170</f>
        <v>0</v>
      </c>
      <c r="H170" s="70" t="n">
        <f aca="false">F170/D170</f>
        <v>0</v>
      </c>
      <c r="I170" s="66" t="n">
        <f aca="false">IFERROR(VLOOKUP(A170,'MEMO CALCULO 04'!$B$2:$E$435,4,0),0)</f>
        <v>0</v>
      </c>
      <c r="J170" s="71" t="n">
        <f aca="false">I170*E170</f>
        <v>0</v>
      </c>
      <c r="K170" s="70" t="n">
        <f aca="false">I170/D170</f>
        <v>0</v>
      </c>
      <c r="L170" s="72" t="n">
        <f aca="false">F170+I170</f>
        <v>0</v>
      </c>
      <c r="M170" s="73" t="n">
        <f aca="false">G170+J170</f>
        <v>0</v>
      </c>
      <c r="N170" s="74" t="n">
        <f aca="false">H170+K170</f>
        <v>0</v>
      </c>
    </row>
    <row r="171" customFormat="false" ht="13.8" hidden="false" customHeight="false" outlineLevel="0" collapsed="false">
      <c r="A171" s="54" t="n">
        <v>16</v>
      </c>
      <c r="B171" s="55" t="s">
        <v>316</v>
      </c>
      <c r="C171" s="56"/>
      <c r="D171" s="57"/>
      <c r="E171" s="75"/>
      <c r="F171" s="58"/>
      <c r="G171" s="59"/>
      <c r="H171" s="60"/>
      <c r="I171" s="59"/>
      <c r="J171" s="62" t="n">
        <f aca="false">SUM(J172:J176)</f>
        <v>4979.73758254</v>
      </c>
      <c r="K171" s="60"/>
      <c r="L171" s="59"/>
      <c r="M171" s="62" t="n">
        <f aca="false">SUM(M172:M176)</f>
        <v>4979.73758254</v>
      </c>
      <c r="N171" s="60"/>
    </row>
    <row r="172" customFormat="false" ht="32.55" hidden="false" customHeight="false" outlineLevel="0" collapsed="false">
      <c r="A172" s="63" t="s">
        <v>317</v>
      </c>
      <c r="B172" s="64" t="s">
        <v>318</v>
      </c>
      <c r="C172" s="65" t="s">
        <v>30</v>
      </c>
      <c r="D172" s="66" t="n">
        <v>18.22</v>
      </c>
      <c r="E172" s="67" t="n">
        <v>51.153907</v>
      </c>
      <c r="F172" s="68" t="n">
        <v>0</v>
      </c>
      <c r="G172" s="69" t="n">
        <f aca="false">F172*E172</f>
        <v>0</v>
      </c>
      <c r="H172" s="70" t="n">
        <f aca="false">F172/D172</f>
        <v>0</v>
      </c>
      <c r="I172" s="66" t="n">
        <f aca="false">IFERROR(VLOOKUP(A172,'MEMO CALCULO 04'!$B$2:$E$435,4,0),0)</f>
        <v>18.22</v>
      </c>
      <c r="J172" s="71" t="n">
        <f aca="false">I172*E172</f>
        <v>932.02418554</v>
      </c>
      <c r="K172" s="70" t="n">
        <f aca="false">I172/D172</f>
        <v>1</v>
      </c>
      <c r="L172" s="72" t="n">
        <f aca="false">F172+I172</f>
        <v>18.22</v>
      </c>
      <c r="M172" s="73" t="n">
        <f aca="false">G172+J172</f>
        <v>932.02418554</v>
      </c>
      <c r="N172" s="74" t="n">
        <f aca="false">H172+K172</f>
        <v>1</v>
      </c>
    </row>
    <row r="173" customFormat="false" ht="22.35" hidden="false" customHeight="false" outlineLevel="0" collapsed="false">
      <c r="A173" s="63" t="s">
        <v>319</v>
      </c>
      <c r="B173" s="64" t="s">
        <v>320</v>
      </c>
      <c r="C173" s="65" t="s">
        <v>35</v>
      </c>
      <c r="D173" s="66" t="n">
        <v>13.8</v>
      </c>
      <c r="E173" s="67" t="n">
        <v>293.312565</v>
      </c>
      <c r="F173" s="68" t="n">
        <v>0</v>
      </c>
      <c r="G173" s="69" t="n">
        <f aca="false">F173*E173</f>
        <v>0</v>
      </c>
      <c r="H173" s="70" t="n">
        <f aca="false">F173/D173</f>
        <v>0</v>
      </c>
      <c r="I173" s="66" t="n">
        <f aca="false">IFERROR(VLOOKUP(A173,'MEMO CALCULO 04'!$B$2:$E$435,4,0),0)</f>
        <v>13.8</v>
      </c>
      <c r="J173" s="71" t="n">
        <f aca="false">I173*E173</f>
        <v>4047.713397</v>
      </c>
      <c r="K173" s="70" t="n">
        <f aca="false">I173/D173</f>
        <v>1</v>
      </c>
      <c r="L173" s="72" t="n">
        <f aca="false">F173+I173</f>
        <v>13.8</v>
      </c>
      <c r="M173" s="73" t="n">
        <f aca="false">G173+J173</f>
        <v>4047.713397</v>
      </c>
      <c r="N173" s="74" t="n">
        <f aca="false">H173+K173</f>
        <v>1</v>
      </c>
    </row>
    <row r="174" customFormat="false" ht="32.55" hidden="false" customHeight="false" outlineLevel="0" collapsed="false">
      <c r="A174" s="63" t="s">
        <v>321</v>
      </c>
      <c r="B174" s="64" t="s">
        <v>322</v>
      </c>
      <c r="C174" s="65" t="s">
        <v>58</v>
      </c>
      <c r="D174" s="66" t="n">
        <v>563.68</v>
      </c>
      <c r="E174" s="67" t="n">
        <v>37.200618</v>
      </c>
      <c r="F174" s="68" t="n">
        <v>0</v>
      </c>
      <c r="G174" s="69" t="n">
        <f aca="false">F174*E174</f>
        <v>0</v>
      </c>
      <c r="H174" s="70" t="n">
        <f aca="false">F174/D174</f>
        <v>0</v>
      </c>
      <c r="I174" s="66" t="n">
        <f aca="false">IFERROR(VLOOKUP(A174,'MEMO CALCULO 04'!$B$2:$E$435,4,0),0)</f>
        <v>0</v>
      </c>
      <c r="J174" s="71" t="n">
        <f aca="false">I174*E174</f>
        <v>0</v>
      </c>
      <c r="K174" s="70" t="n">
        <f aca="false">I174/D174</f>
        <v>0</v>
      </c>
      <c r="L174" s="72" t="n">
        <f aca="false">F174+I174</f>
        <v>0</v>
      </c>
      <c r="M174" s="73" t="n">
        <f aca="false">G174+J174</f>
        <v>0</v>
      </c>
      <c r="N174" s="74" t="n">
        <f aca="false">H174+K174</f>
        <v>0</v>
      </c>
    </row>
    <row r="175" customFormat="false" ht="13.8" hidden="false" customHeight="false" outlineLevel="0" collapsed="false">
      <c r="A175" s="63" t="s">
        <v>323</v>
      </c>
      <c r="B175" s="64" t="s">
        <v>324</v>
      </c>
      <c r="C175" s="65" t="s">
        <v>35</v>
      </c>
      <c r="D175" s="66" t="n">
        <v>92.9</v>
      </c>
      <c r="E175" s="67" t="n">
        <v>38.924907</v>
      </c>
      <c r="F175" s="68" t="n">
        <v>0</v>
      </c>
      <c r="G175" s="69" t="n">
        <f aca="false">F175*E175</f>
        <v>0</v>
      </c>
      <c r="H175" s="70" t="n">
        <f aca="false">F175/D175</f>
        <v>0</v>
      </c>
      <c r="I175" s="66" t="n">
        <f aca="false">IFERROR(VLOOKUP(A175,'MEMO CALCULO 04'!$B$2:$E$435,4,0),0)</f>
        <v>0</v>
      </c>
      <c r="J175" s="71" t="n">
        <f aca="false">I175*E175</f>
        <v>0</v>
      </c>
      <c r="K175" s="70" t="n">
        <f aca="false">I175/D175</f>
        <v>0</v>
      </c>
      <c r="L175" s="72" t="n">
        <f aca="false">F175+I175</f>
        <v>0</v>
      </c>
      <c r="M175" s="73" t="n">
        <f aca="false">G175+J175</f>
        <v>0</v>
      </c>
      <c r="N175" s="74" t="n">
        <f aca="false">H175+K175</f>
        <v>0</v>
      </c>
    </row>
    <row r="176" customFormat="false" ht="22.35" hidden="false" customHeight="false" outlineLevel="0" collapsed="false">
      <c r="A176" s="63" t="s">
        <v>325</v>
      </c>
      <c r="B176" s="64" t="s">
        <v>326</v>
      </c>
      <c r="C176" s="65" t="s">
        <v>63</v>
      </c>
      <c r="D176" s="66" t="n">
        <v>272</v>
      </c>
      <c r="E176" s="67" t="n">
        <v>57.830941</v>
      </c>
      <c r="F176" s="68" t="n">
        <v>0</v>
      </c>
      <c r="G176" s="69" t="n">
        <f aca="false">F176*E176</f>
        <v>0</v>
      </c>
      <c r="H176" s="70" t="n">
        <f aca="false">F176/D176</f>
        <v>0</v>
      </c>
      <c r="I176" s="66" t="n">
        <f aca="false">IFERROR(VLOOKUP(A176,'MEMO CALCULO 04'!$B$2:$E$435,4,0),0)</f>
        <v>0</v>
      </c>
      <c r="J176" s="71" t="n">
        <f aca="false">I176*E176</f>
        <v>0</v>
      </c>
      <c r="K176" s="70" t="n">
        <f aca="false">I176/D176</f>
        <v>0</v>
      </c>
      <c r="L176" s="72" t="n">
        <f aca="false">F176+I176</f>
        <v>0</v>
      </c>
      <c r="M176" s="73" t="n">
        <f aca="false">G176+J176</f>
        <v>0</v>
      </c>
      <c r="N176" s="74" t="n">
        <f aca="false">H176+K176</f>
        <v>0</v>
      </c>
    </row>
    <row r="177" customFormat="false" ht="13.8" hidden="false" customHeight="false" outlineLevel="0" collapsed="false">
      <c r="A177" s="54" t="n">
        <v>17</v>
      </c>
      <c r="B177" s="55" t="s">
        <v>327</v>
      </c>
      <c r="C177" s="56"/>
      <c r="D177" s="57"/>
      <c r="E177" s="75"/>
      <c r="F177" s="58"/>
      <c r="G177" s="59"/>
      <c r="H177" s="60"/>
      <c r="I177" s="59"/>
      <c r="J177" s="62" t="n">
        <f aca="false">SUM(J178:J181)</f>
        <v>0</v>
      </c>
      <c r="K177" s="60"/>
      <c r="L177" s="59"/>
      <c r="M177" s="62" t="n">
        <f aca="false">SUM(M178:M181)</f>
        <v>0</v>
      </c>
      <c r="N177" s="60"/>
    </row>
    <row r="178" customFormat="false" ht="22.35" hidden="false" customHeight="false" outlineLevel="0" collapsed="false">
      <c r="A178" s="63" t="s">
        <v>328</v>
      </c>
      <c r="B178" s="64" t="s">
        <v>329</v>
      </c>
      <c r="C178" s="65" t="s">
        <v>137</v>
      </c>
      <c r="D178" s="66" t="n">
        <v>6</v>
      </c>
      <c r="E178" s="67" t="n">
        <v>30.682561</v>
      </c>
      <c r="F178" s="68" t="n">
        <v>0</v>
      </c>
      <c r="G178" s="69" t="n">
        <f aca="false">F178*E178</f>
        <v>0</v>
      </c>
      <c r="H178" s="70" t="n">
        <f aca="false">F178/D178</f>
        <v>0</v>
      </c>
      <c r="I178" s="66" t="n">
        <f aca="false">IFERROR(VLOOKUP(A178,'MEMO CALCULO 04'!$B$2:$E$435,4,0),0)</f>
        <v>0</v>
      </c>
      <c r="J178" s="71" t="n">
        <f aca="false">I178*E178</f>
        <v>0</v>
      </c>
      <c r="K178" s="70" t="n">
        <f aca="false">I178/D178</f>
        <v>0</v>
      </c>
      <c r="L178" s="72" t="n">
        <f aca="false">F178+I178</f>
        <v>0</v>
      </c>
      <c r="M178" s="73" t="n">
        <f aca="false">G178+J178</f>
        <v>0</v>
      </c>
      <c r="N178" s="74" t="n">
        <f aca="false">H178+K178</f>
        <v>0</v>
      </c>
    </row>
    <row r="179" customFormat="false" ht="32.55" hidden="false" customHeight="false" outlineLevel="0" collapsed="false">
      <c r="A179" s="63" t="s">
        <v>330</v>
      </c>
      <c r="B179" s="64" t="s">
        <v>331</v>
      </c>
      <c r="C179" s="65" t="s">
        <v>137</v>
      </c>
      <c r="D179" s="66" t="n">
        <v>3</v>
      </c>
      <c r="E179" s="67" t="n">
        <v>224.854623</v>
      </c>
      <c r="F179" s="68" t="n">
        <v>0</v>
      </c>
      <c r="G179" s="69" t="n">
        <f aca="false">F179*E179</f>
        <v>0</v>
      </c>
      <c r="H179" s="70" t="n">
        <f aca="false">F179/D179</f>
        <v>0</v>
      </c>
      <c r="I179" s="66" t="n">
        <f aca="false">IFERROR(VLOOKUP(A179,'MEMO CALCULO 04'!$B$2:$E$435,4,0),0)</f>
        <v>0</v>
      </c>
      <c r="J179" s="71" t="n">
        <f aca="false">I179*E179</f>
        <v>0</v>
      </c>
      <c r="K179" s="70" t="n">
        <f aca="false">I179/D179</f>
        <v>0</v>
      </c>
      <c r="L179" s="72" t="n">
        <f aca="false">F179+I179</f>
        <v>0</v>
      </c>
      <c r="M179" s="73" t="n">
        <f aca="false">G179+J179</f>
        <v>0</v>
      </c>
      <c r="N179" s="74" t="n">
        <f aca="false">H179+K179</f>
        <v>0</v>
      </c>
    </row>
    <row r="180" customFormat="false" ht="22.35" hidden="false" customHeight="false" outlineLevel="0" collapsed="false">
      <c r="A180" s="63" t="s">
        <v>332</v>
      </c>
      <c r="B180" s="64" t="s">
        <v>333</v>
      </c>
      <c r="C180" s="65" t="s">
        <v>35</v>
      </c>
      <c r="D180" s="66" t="n">
        <v>12</v>
      </c>
      <c r="E180" s="67" t="n">
        <v>376.995612</v>
      </c>
      <c r="F180" s="68" t="n">
        <v>0</v>
      </c>
      <c r="G180" s="69" t="n">
        <f aca="false">F180*E180</f>
        <v>0</v>
      </c>
      <c r="H180" s="70" t="n">
        <f aca="false">F180/D180</f>
        <v>0</v>
      </c>
      <c r="I180" s="66" t="n">
        <f aca="false">IFERROR(VLOOKUP(A180,'MEMO CALCULO 04'!$B$2:$E$435,4,0),0)</f>
        <v>0</v>
      </c>
      <c r="J180" s="71" t="n">
        <f aca="false">I180*E180</f>
        <v>0</v>
      </c>
      <c r="K180" s="70" t="n">
        <f aca="false">I180/D180</f>
        <v>0</v>
      </c>
      <c r="L180" s="72" t="n">
        <f aca="false">F180+I180</f>
        <v>0</v>
      </c>
      <c r="M180" s="73" t="n">
        <f aca="false">G180+J180</f>
        <v>0</v>
      </c>
      <c r="N180" s="74" t="n">
        <f aca="false">H180+K180</f>
        <v>0</v>
      </c>
    </row>
    <row r="181" customFormat="false" ht="22.35" hidden="false" customHeight="false" outlineLevel="0" collapsed="false">
      <c r="A181" s="63" t="s">
        <v>334</v>
      </c>
      <c r="B181" s="64" t="s">
        <v>335</v>
      </c>
      <c r="C181" s="65" t="s">
        <v>137</v>
      </c>
      <c r="D181" s="66" t="n">
        <v>13</v>
      </c>
      <c r="E181" s="67" t="n">
        <v>272.327601</v>
      </c>
      <c r="F181" s="68" t="n">
        <v>0</v>
      </c>
      <c r="G181" s="69" t="n">
        <f aca="false">F181*E181</f>
        <v>0</v>
      </c>
      <c r="H181" s="70" t="n">
        <f aca="false">F181/D181</f>
        <v>0</v>
      </c>
      <c r="I181" s="66" t="n">
        <f aca="false">IFERROR(VLOOKUP(A181,'MEMO CALCULO 04'!$B$2:$E$435,4,0),0)</f>
        <v>0</v>
      </c>
      <c r="J181" s="71" t="n">
        <f aca="false">I181*E181</f>
        <v>0</v>
      </c>
      <c r="K181" s="70" t="n">
        <f aca="false">I181/D181</f>
        <v>0</v>
      </c>
      <c r="L181" s="72" t="n">
        <f aca="false">F181+I181</f>
        <v>0</v>
      </c>
      <c r="M181" s="73" t="n">
        <f aca="false">G181+J181</f>
        <v>0</v>
      </c>
      <c r="N181" s="74" t="n">
        <f aca="false">H181+K181</f>
        <v>0</v>
      </c>
    </row>
    <row r="182" customFormat="false" ht="13.8" hidden="false" customHeight="false" outlineLevel="0" collapsed="false">
      <c r="A182" s="54" t="n">
        <v>18</v>
      </c>
      <c r="B182" s="55" t="s">
        <v>336</v>
      </c>
      <c r="C182" s="56"/>
      <c r="D182" s="57"/>
      <c r="E182" s="75"/>
      <c r="F182" s="58"/>
      <c r="G182" s="59"/>
      <c r="H182" s="60"/>
      <c r="I182" s="59"/>
      <c r="J182" s="62" t="n">
        <f aca="false">SUM(J183:J191)</f>
        <v>0</v>
      </c>
      <c r="K182" s="60"/>
      <c r="L182" s="59"/>
      <c r="M182" s="62" t="n">
        <f aca="false">SUM(M183:M191)</f>
        <v>0</v>
      </c>
      <c r="N182" s="60"/>
    </row>
    <row r="183" customFormat="false" ht="13.8" hidden="false" customHeight="false" outlineLevel="0" collapsed="false">
      <c r="A183" s="63" t="s">
        <v>337</v>
      </c>
      <c r="B183" s="64" t="s">
        <v>338</v>
      </c>
      <c r="C183" s="65" t="s">
        <v>137</v>
      </c>
      <c r="D183" s="66" t="n">
        <v>12</v>
      </c>
      <c r="E183" s="67" t="n">
        <v>25.876564</v>
      </c>
      <c r="F183" s="68" t="n">
        <v>0</v>
      </c>
      <c r="G183" s="69" t="n">
        <f aca="false">F183*E183</f>
        <v>0</v>
      </c>
      <c r="H183" s="70" t="n">
        <f aca="false">F183/D183</f>
        <v>0</v>
      </c>
      <c r="I183" s="66" t="n">
        <f aca="false">IFERROR(VLOOKUP(A183,'MEMO CALCULO 04'!$B$2:$E$435,4,0),0)</f>
        <v>0</v>
      </c>
      <c r="J183" s="71" t="n">
        <f aca="false">I183*E183</f>
        <v>0</v>
      </c>
      <c r="K183" s="70" t="n">
        <f aca="false">I183/D183</f>
        <v>0</v>
      </c>
      <c r="L183" s="72" t="n">
        <f aca="false">F183+I183</f>
        <v>0</v>
      </c>
      <c r="M183" s="73" t="n">
        <f aca="false">G183+J183</f>
        <v>0</v>
      </c>
      <c r="N183" s="74" t="n">
        <f aca="false">H183+K183</f>
        <v>0</v>
      </c>
    </row>
    <row r="184" customFormat="false" ht="13.8" hidden="false" customHeight="false" outlineLevel="0" collapsed="false">
      <c r="A184" s="63" t="s">
        <v>339</v>
      </c>
      <c r="B184" s="64" t="s">
        <v>340</v>
      </c>
      <c r="C184" s="65" t="s">
        <v>137</v>
      </c>
      <c r="D184" s="66" t="n">
        <v>12</v>
      </c>
      <c r="E184" s="67" t="n">
        <v>12.754847</v>
      </c>
      <c r="F184" s="68" t="n">
        <v>0</v>
      </c>
      <c r="G184" s="69" t="n">
        <f aca="false">F184*E184</f>
        <v>0</v>
      </c>
      <c r="H184" s="70" t="n">
        <f aca="false">F184/D184</f>
        <v>0</v>
      </c>
      <c r="I184" s="66" t="n">
        <f aca="false">IFERROR(VLOOKUP(A184,'MEMO CALCULO 04'!$B$2:$E$435,4,0),0)</f>
        <v>0</v>
      </c>
      <c r="J184" s="71" t="n">
        <f aca="false">I184*E184</f>
        <v>0</v>
      </c>
      <c r="K184" s="70" t="n">
        <f aca="false">I184/D184</f>
        <v>0</v>
      </c>
      <c r="L184" s="72" t="n">
        <f aca="false">F184+I184</f>
        <v>0</v>
      </c>
      <c r="M184" s="73" t="n">
        <f aca="false">G184+J184</f>
        <v>0</v>
      </c>
      <c r="N184" s="74" t="n">
        <f aca="false">H184+K184</f>
        <v>0</v>
      </c>
    </row>
    <row r="185" customFormat="false" ht="22.35" hidden="false" customHeight="false" outlineLevel="0" collapsed="false">
      <c r="A185" s="63" t="s">
        <v>341</v>
      </c>
      <c r="B185" s="64" t="s">
        <v>342</v>
      </c>
      <c r="C185" s="65" t="s">
        <v>35</v>
      </c>
      <c r="D185" s="66" t="n">
        <v>145</v>
      </c>
      <c r="E185" s="67" t="n">
        <v>4.475814</v>
      </c>
      <c r="F185" s="68" t="n">
        <v>0</v>
      </c>
      <c r="G185" s="69" t="n">
        <f aca="false">F185*E185</f>
        <v>0</v>
      </c>
      <c r="H185" s="70" t="n">
        <f aca="false">F185/D185</f>
        <v>0</v>
      </c>
      <c r="I185" s="66" t="n">
        <f aca="false">IFERROR(VLOOKUP(A185,'MEMO CALCULO 04'!$B$2:$E$435,4,0),0)</f>
        <v>0</v>
      </c>
      <c r="J185" s="71" t="n">
        <f aca="false">I185*E185</f>
        <v>0</v>
      </c>
      <c r="K185" s="70" t="n">
        <f aca="false">I185/D185</f>
        <v>0</v>
      </c>
      <c r="L185" s="72" t="n">
        <f aca="false">F185+I185</f>
        <v>0</v>
      </c>
      <c r="M185" s="73" t="n">
        <f aca="false">G185+J185</f>
        <v>0</v>
      </c>
      <c r="N185" s="74" t="n">
        <f aca="false">H185+K185</f>
        <v>0</v>
      </c>
    </row>
    <row r="186" customFormat="false" ht="22.35" hidden="false" customHeight="false" outlineLevel="0" collapsed="false">
      <c r="A186" s="63" t="s">
        <v>343</v>
      </c>
      <c r="B186" s="64" t="s">
        <v>344</v>
      </c>
      <c r="C186" s="65" t="s">
        <v>137</v>
      </c>
      <c r="D186" s="66" t="n">
        <v>1</v>
      </c>
      <c r="E186" s="67" t="n">
        <v>1142.861195</v>
      </c>
      <c r="F186" s="68" t="n">
        <v>0</v>
      </c>
      <c r="G186" s="69" t="n">
        <f aca="false">F186*E186</f>
        <v>0</v>
      </c>
      <c r="H186" s="70" t="n">
        <f aca="false">F186/D186</f>
        <v>0</v>
      </c>
      <c r="I186" s="66" t="n">
        <f aca="false">IFERROR(VLOOKUP(A186,'MEMO CALCULO 04'!$B$2:$E$435,4,0),0)</f>
        <v>0</v>
      </c>
      <c r="J186" s="71" t="n">
        <f aca="false">I186*E186</f>
        <v>0</v>
      </c>
      <c r="K186" s="70" t="n">
        <f aca="false">I186/D186</f>
        <v>0</v>
      </c>
      <c r="L186" s="72" t="n">
        <f aca="false">F186+I186</f>
        <v>0</v>
      </c>
      <c r="M186" s="73" t="n">
        <f aca="false">G186+J186</f>
        <v>0</v>
      </c>
      <c r="N186" s="74" t="n">
        <f aca="false">H186+K186</f>
        <v>0</v>
      </c>
    </row>
    <row r="187" customFormat="false" ht="13.8" hidden="false" customHeight="false" outlineLevel="0" collapsed="false">
      <c r="A187" s="63" t="s">
        <v>345</v>
      </c>
      <c r="B187" s="64" t="s">
        <v>346</v>
      </c>
      <c r="C187" s="65" t="s">
        <v>137</v>
      </c>
      <c r="D187" s="66" t="n">
        <v>1</v>
      </c>
      <c r="E187" s="67" t="n">
        <v>389.065635</v>
      </c>
      <c r="F187" s="68" t="n">
        <v>0</v>
      </c>
      <c r="G187" s="69" t="n">
        <f aca="false">F187*E187</f>
        <v>0</v>
      </c>
      <c r="H187" s="70" t="n">
        <f aca="false">F187/D187</f>
        <v>0</v>
      </c>
      <c r="I187" s="66" t="n">
        <f aca="false">IFERROR(VLOOKUP(A187,'MEMO CALCULO 04'!$B$2:$E$435,4,0),0)</f>
        <v>0</v>
      </c>
      <c r="J187" s="71" t="n">
        <f aca="false">I187*E187</f>
        <v>0</v>
      </c>
      <c r="K187" s="70" t="n">
        <f aca="false">I187/D187</f>
        <v>0</v>
      </c>
      <c r="L187" s="72" t="n">
        <f aca="false">F187+I187</f>
        <v>0</v>
      </c>
      <c r="M187" s="73" t="n">
        <f aca="false">G187+J187</f>
        <v>0</v>
      </c>
      <c r="N187" s="74" t="n">
        <f aca="false">H187+K187</f>
        <v>0</v>
      </c>
    </row>
    <row r="188" customFormat="false" ht="22.35" hidden="false" customHeight="false" outlineLevel="0" collapsed="false">
      <c r="A188" s="63" t="s">
        <v>347</v>
      </c>
      <c r="B188" s="64" t="s">
        <v>348</v>
      </c>
      <c r="C188" s="65" t="s">
        <v>137</v>
      </c>
      <c r="D188" s="66" t="n">
        <v>1</v>
      </c>
      <c r="E188" s="67" t="n">
        <v>648.87074</v>
      </c>
      <c r="F188" s="68" t="n">
        <v>0</v>
      </c>
      <c r="G188" s="69" t="n">
        <f aca="false">F188*E188</f>
        <v>0</v>
      </c>
      <c r="H188" s="70" t="n">
        <f aca="false">F188/D188</f>
        <v>0</v>
      </c>
      <c r="I188" s="66" t="n">
        <f aca="false">IFERROR(VLOOKUP(A188,'MEMO CALCULO 04'!$B$2:$E$435,4,0),0)</f>
        <v>0</v>
      </c>
      <c r="J188" s="71" t="n">
        <f aca="false">I188*E188</f>
        <v>0</v>
      </c>
      <c r="K188" s="70" t="n">
        <f aca="false">I188/D188</f>
        <v>0</v>
      </c>
      <c r="L188" s="72" t="n">
        <f aca="false">F188+I188</f>
        <v>0</v>
      </c>
      <c r="M188" s="73" t="n">
        <f aca="false">G188+J188</f>
        <v>0</v>
      </c>
      <c r="N188" s="74" t="n">
        <f aca="false">H188+K188</f>
        <v>0</v>
      </c>
    </row>
    <row r="189" customFormat="false" ht="22.35" hidden="false" customHeight="false" outlineLevel="0" collapsed="false">
      <c r="A189" s="63" t="s">
        <v>349</v>
      </c>
      <c r="B189" s="64" t="s">
        <v>350</v>
      </c>
      <c r="C189" s="65" t="s">
        <v>137</v>
      </c>
      <c r="D189" s="66" t="n">
        <v>2</v>
      </c>
      <c r="E189" s="67" t="n">
        <v>2577.983261</v>
      </c>
      <c r="F189" s="68" t="n">
        <v>0</v>
      </c>
      <c r="G189" s="69" t="n">
        <f aca="false">F189*E189</f>
        <v>0</v>
      </c>
      <c r="H189" s="70" t="n">
        <f aca="false">F189/D189</f>
        <v>0</v>
      </c>
      <c r="I189" s="66" t="n">
        <f aca="false">IFERROR(VLOOKUP(A189,'MEMO CALCULO 04'!$B$2:$E$435,4,0),0)</f>
        <v>0</v>
      </c>
      <c r="J189" s="71" t="n">
        <f aca="false">I189*E189</f>
        <v>0</v>
      </c>
      <c r="K189" s="70" t="n">
        <f aca="false">I189/D189</f>
        <v>0</v>
      </c>
      <c r="L189" s="72" t="n">
        <f aca="false">F189+I189</f>
        <v>0</v>
      </c>
      <c r="M189" s="73" t="n">
        <f aca="false">G189+J189</f>
        <v>0</v>
      </c>
      <c r="N189" s="74" t="n">
        <f aca="false">H189+K189</f>
        <v>0</v>
      </c>
    </row>
    <row r="190" customFormat="false" ht="22.35" hidden="false" customHeight="false" outlineLevel="0" collapsed="false">
      <c r="A190" s="63" t="s">
        <v>351</v>
      </c>
      <c r="B190" s="64" t="s">
        <v>352</v>
      </c>
      <c r="C190" s="65" t="s">
        <v>137</v>
      </c>
      <c r="D190" s="66" t="n">
        <v>1</v>
      </c>
      <c r="E190" s="67" t="n">
        <v>50.38348</v>
      </c>
      <c r="F190" s="68" t="n">
        <v>0</v>
      </c>
      <c r="G190" s="69" t="n">
        <f aca="false">F190*E190</f>
        <v>0</v>
      </c>
      <c r="H190" s="70" t="n">
        <f aca="false">F190/D190</f>
        <v>0</v>
      </c>
      <c r="I190" s="66" t="n">
        <f aca="false">IFERROR(VLOOKUP(A190,'MEMO CALCULO 04'!$B$2:$E$435,4,0),0)</f>
        <v>0</v>
      </c>
      <c r="J190" s="71" t="n">
        <f aca="false">I190*E190</f>
        <v>0</v>
      </c>
      <c r="K190" s="70" t="n">
        <f aca="false">I190/D190</f>
        <v>0</v>
      </c>
      <c r="L190" s="72" t="n">
        <f aca="false">F190+I190</f>
        <v>0</v>
      </c>
      <c r="M190" s="73" t="n">
        <f aca="false">G190+J190</f>
        <v>0</v>
      </c>
      <c r="N190" s="74" t="n">
        <f aca="false">H190+K190</f>
        <v>0</v>
      </c>
    </row>
    <row r="191" customFormat="false" ht="22.35" hidden="false" customHeight="false" outlineLevel="0" collapsed="false">
      <c r="A191" s="63" t="s">
        <v>353</v>
      </c>
      <c r="B191" s="64" t="s">
        <v>354</v>
      </c>
      <c r="C191" s="65" t="s">
        <v>137</v>
      </c>
      <c r="D191" s="66" t="n">
        <v>1</v>
      </c>
      <c r="E191" s="67" t="n">
        <v>119.648536</v>
      </c>
      <c r="F191" s="68" t="n">
        <v>0</v>
      </c>
      <c r="G191" s="69" t="n">
        <f aca="false">F191*E191</f>
        <v>0</v>
      </c>
      <c r="H191" s="70" t="n">
        <f aca="false">F191/D191</f>
        <v>0</v>
      </c>
      <c r="I191" s="66" t="n">
        <f aca="false">IFERROR(VLOOKUP(A191,'MEMO CALCULO 04'!$B$2:$E$435,4,0),0)</f>
        <v>0</v>
      </c>
      <c r="J191" s="71" t="n">
        <f aca="false">I191*E191</f>
        <v>0</v>
      </c>
      <c r="K191" s="70" t="n">
        <f aca="false">I191/D191</f>
        <v>0</v>
      </c>
      <c r="L191" s="72" t="n">
        <f aca="false">F191+I191</f>
        <v>0</v>
      </c>
      <c r="M191" s="73" t="n">
        <f aca="false">G191+J191</f>
        <v>0</v>
      </c>
      <c r="N191" s="74" t="n">
        <f aca="false">H191+K191</f>
        <v>0</v>
      </c>
    </row>
    <row r="192" customFormat="false" ht="13.8" hidden="false" customHeight="false" outlineLevel="0" collapsed="false">
      <c r="A192" s="54" t="n">
        <v>19</v>
      </c>
      <c r="B192" s="55" t="s">
        <v>355</v>
      </c>
      <c r="C192" s="56"/>
      <c r="D192" s="57"/>
      <c r="E192" s="75"/>
      <c r="F192" s="58"/>
      <c r="G192" s="59"/>
      <c r="H192" s="60"/>
      <c r="I192" s="59"/>
      <c r="J192" s="62" t="n">
        <f aca="false">SUM(J193:J196)</f>
        <v>0</v>
      </c>
      <c r="K192" s="60"/>
      <c r="L192" s="59"/>
      <c r="M192" s="62" t="n">
        <f aca="false">SUM(M193:M196)</f>
        <v>0</v>
      </c>
      <c r="N192" s="60"/>
    </row>
    <row r="193" customFormat="false" ht="13.8" hidden="false" customHeight="false" outlineLevel="0" collapsed="false">
      <c r="A193" s="63" t="s">
        <v>356</v>
      </c>
      <c r="B193" s="64" t="s">
        <v>357</v>
      </c>
      <c r="C193" s="65" t="s">
        <v>30</v>
      </c>
      <c r="D193" s="66" t="n">
        <v>247.19</v>
      </c>
      <c r="E193" s="67" t="n">
        <v>13.292923</v>
      </c>
      <c r="F193" s="68" t="n">
        <v>0</v>
      </c>
      <c r="G193" s="69" t="n">
        <f aca="false">F193*E193</f>
        <v>0</v>
      </c>
      <c r="H193" s="70" t="n">
        <f aca="false">F193/D193</f>
        <v>0</v>
      </c>
      <c r="I193" s="66" t="n">
        <f aca="false">IFERROR(VLOOKUP(A193,'MEMO CALCULO 04'!$B$2:$E$435,4,0),0)</f>
        <v>0</v>
      </c>
      <c r="J193" s="71" t="n">
        <f aca="false">I193*E193</f>
        <v>0</v>
      </c>
      <c r="K193" s="70" t="n">
        <f aca="false">I193/D193</f>
        <v>0</v>
      </c>
      <c r="L193" s="72" t="n">
        <f aca="false">F193+I193</f>
        <v>0</v>
      </c>
      <c r="M193" s="73" t="n">
        <f aca="false">G193+J193</f>
        <v>0</v>
      </c>
      <c r="N193" s="74" t="n">
        <f aca="false">H193+K193</f>
        <v>0</v>
      </c>
    </row>
    <row r="194" customFormat="false" ht="32.55" hidden="false" customHeight="false" outlineLevel="0" collapsed="false">
      <c r="A194" s="63" t="s">
        <v>358</v>
      </c>
      <c r="B194" s="64" t="s">
        <v>359</v>
      </c>
      <c r="C194" s="65" t="s">
        <v>137</v>
      </c>
      <c r="D194" s="66" t="n">
        <v>1</v>
      </c>
      <c r="E194" s="67" t="n">
        <v>1669.539767</v>
      </c>
      <c r="F194" s="68" t="n">
        <v>0</v>
      </c>
      <c r="G194" s="69" t="n">
        <f aca="false">F194*E194</f>
        <v>0</v>
      </c>
      <c r="H194" s="70" t="n">
        <f aca="false">F194/D194</f>
        <v>0</v>
      </c>
      <c r="I194" s="66" t="n">
        <f aca="false">IFERROR(VLOOKUP(A194,'MEMO CALCULO 04'!$B$2:$E$435,4,0),0)</f>
        <v>0</v>
      </c>
      <c r="J194" s="71" t="n">
        <f aca="false">I194*E194</f>
        <v>0</v>
      </c>
      <c r="K194" s="70" t="n">
        <f aca="false">I194/D194</f>
        <v>0</v>
      </c>
      <c r="L194" s="72" t="n">
        <f aca="false">F194+I194</f>
        <v>0</v>
      </c>
      <c r="M194" s="73" t="n">
        <f aca="false">G194+J194</f>
        <v>0</v>
      </c>
      <c r="N194" s="74" t="n">
        <f aca="false">H194+K194</f>
        <v>0</v>
      </c>
    </row>
    <row r="195" customFormat="false" ht="32.55" hidden="false" customHeight="false" outlineLevel="0" collapsed="false">
      <c r="A195" s="63" t="s">
        <v>360</v>
      </c>
      <c r="B195" s="64" t="s">
        <v>361</v>
      </c>
      <c r="C195" s="65" t="s">
        <v>63</v>
      </c>
      <c r="D195" s="66" t="n">
        <v>10.75</v>
      </c>
      <c r="E195" s="67" t="n">
        <v>219.620611</v>
      </c>
      <c r="F195" s="68" t="n">
        <v>0</v>
      </c>
      <c r="G195" s="69" t="n">
        <f aca="false">F195*E195</f>
        <v>0</v>
      </c>
      <c r="H195" s="70" t="n">
        <f aca="false">F195/D195</f>
        <v>0</v>
      </c>
      <c r="I195" s="66" t="n">
        <f aca="false">IFERROR(VLOOKUP(A195,'MEMO CALCULO 04'!$B$2:$E$435,4,0),0)</f>
        <v>0</v>
      </c>
      <c r="J195" s="71" t="n">
        <f aca="false">I195*E195</f>
        <v>0</v>
      </c>
      <c r="K195" s="70" t="n">
        <f aca="false">I195/D195</f>
        <v>0</v>
      </c>
      <c r="L195" s="72" t="n">
        <f aca="false">F195+I195</f>
        <v>0</v>
      </c>
      <c r="M195" s="73" t="n">
        <f aca="false">G195+J195</f>
        <v>0</v>
      </c>
      <c r="N195" s="74" t="n">
        <f aca="false">H195+K195</f>
        <v>0</v>
      </c>
    </row>
    <row r="196" customFormat="false" ht="43.25" hidden="false" customHeight="false" outlineLevel="0" collapsed="false">
      <c r="A196" s="63" t="s">
        <v>362</v>
      </c>
      <c r="B196" s="64" t="s">
        <v>363</v>
      </c>
      <c r="C196" s="65" t="s">
        <v>63</v>
      </c>
      <c r="D196" s="66" t="n">
        <v>262.97</v>
      </c>
      <c r="E196" s="67" t="n">
        <v>582.144326946</v>
      </c>
      <c r="F196" s="68" t="n">
        <v>0</v>
      </c>
      <c r="G196" s="69" t="n">
        <f aca="false">F196*E196</f>
        <v>0</v>
      </c>
      <c r="H196" s="70" t="n">
        <f aca="false">F196/D196</f>
        <v>0</v>
      </c>
      <c r="I196" s="66" t="n">
        <f aca="false">IFERROR(VLOOKUP(A196,'MEMO CALCULO 04'!$B$2:$E$435,4,0),0)</f>
        <v>0</v>
      </c>
      <c r="J196" s="71" t="n">
        <f aca="false">I196*E196</f>
        <v>0</v>
      </c>
      <c r="K196" s="70" t="n">
        <f aca="false">I196/D196</f>
        <v>0</v>
      </c>
      <c r="L196" s="72" t="n">
        <f aca="false">F196+I196</f>
        <v>0</v>
      </c>
      <c r="M196" s="73" t="n">
        <f aca="false">G196+J196</f>
        <v>0</v>
      </c>
      <c r="N196" s="74" t="n">
        <f aca="false">H196+K196</f>
        <v>0</v>
      </c>
    </row>
    <row r="197" customFormat="false" ht="13.8" hidden="false" customHeight="false" outlineLevel="0" collapsed="false">
      <c r="A197" s="54" t="n">
        <v>20</v>
      </c>
      <c r="B197" s="55" t="s">
        <v>364</v>
      </c>
      <c r="C197" s="56"/>
      <c r="D197" s="57"/>
      <c r="E197" s="75"/>
      <c r="F197" s="58"/>
      <c r="G197" s="59"/>
      <c r="H197" s="60"/>
      <c r="I197" s="59"/>
      <c r="J197" s="62" t="n">
        <f aca="false">SUM(J198)</f>
        <v>1915.92794880705</v>
      </c>
      <c r="K197" s="60"/>
      <c r="L197" s="59"/>
      <c r="M197" s="62" t="n">
        <f aca="false">SUM(M198)</f>
        <v>12606.5161795444</v>
      </c>
      <c r="N197" s="60"/>
    </row>
    <row r="198" customFormat="false" ht="13.8" hidden="false" customHeight="false" outlineLevel="0" collapsed="false">
      <c r="A198" s="63" t="s">
        <v>365</v>
      </c>
      <c r="B198" s="64" t="s">
        <v>366</v>
      </c>
      <c r="C198" s="65" t="s">
        <v>137</v>
      </c>
      <c r="D198" s="66" t="n">
        <v>1</v>
      </c>
      <c r="E198" s="67" t="n">
        <v>43853.609786</v>
      </c>
      <c r="F198" s="68" t="n">
        <v>0.243778979265473</v>
      </c>
      <c r="G198" s="69" t="n">
        <f aca="false">F198*E198</f>
        <v>10690.5882307374</v>
      </c>
      <c r="H198" s="70" t="n">
        <f aca="false">F198/D198</f>
        <v>0.243778979265473</v>
      </c>
      <c r="I198" s="66" t="n">
        <f aca="false">IFERROR(VLOOKUP(A198,'MEMO CALCULO 04'!$B$2:$E$435,4,0),0)</f>
        <v>0.0436891730955907</v>
      </c>
      <c r="J198" s="71" t="n">
        <f aca="false">I198*E198</f>
        <v>1915.92794880705</v>
      </c>
      <c r="K198" s="70" t="n">
        <f aca="false">I198/D198</f>
        <v>0.0436891730955907</v>
      </c>
      <c r="L198" s="72" t="n">
        <f aca="false">F198+I198</f>
        <v>0.287468152361064</v>
      </c>
      <c r="M198" s="73" t="n">
        <f aca="false">G198+J198</f>
        <v>12606.5161795444</v>
      </c>
      <c r="N198" s="74" t="n">
        <f aca="false">H198+K198</f>
        <v>0.287468152361064</v>
      </c>
      <c r="O198" s="89"/>
      <c r="P198" s="90"/>
    </row>
    <row r="199" customFormat="false" ht="13.8" hidden="false" customHeight="true" outlineLevel="0" collapsed="false">
      <c r="A199" s="91" t="s">
        <v>367</v>
      </c>
      <c r="B199" s="91"/>
      <c r="C199" s="92"/>
      <c r="D199" s="93"/>
      <c r="E199" s="93"/>
      <c r="F199" s="94"/>
      <c r="G199" s="95"/>
      <c r="H199" s="96"/>
      <c r="I199" s="94"/>
      <c r="J199" s="97" t="n">
        <f aca="false">J197+J192+J182+J177+J171+J166+J154+J116+J77+J73+J62+J60+J54+J51+J45+J38+J30+J26+J24+J20</f>
        <v>37092.1077650013</v>
      </c>
      <c r="K199" s="96"/>
      <c r="L199" s="95"/>
      <c r="M199" s="97" t="n">
        <f aca="false">M197+M192+M182+M177+M171+M166+M154+M116+M77+M73+M62+M60+M54+M51+M45+M38+M30+M26+M24+M20</f>
        <v>244161.977830952</v>
      </c>
      <c r="N199" s="96"/>
      <c r="O199" s="90"/>
      <c r="P199" s="89"/>
    </row>
    <row r="200" customFormat="false" ht="13.8" hidden="false" customHeight="false" outlineLevel="0" collapsed="false">
      <c r="A200" s="98"/>
      <c r="B200" s="98"/>
      <c r="C200" s="98"/>
      <c r="D200" s="98"/>
      <c r="E200" s="98"/>
      <c r="F200" s="98"/>
      <c r="G200" s="98"/>
      <c r="H200" s="98"/>
      <c r="I200" s="98"/>
      <c r="J200" s="98"/>
      <c r="K200" s="98"/>
      <c r="L200" s="98"/>
      <c r="M200" s="98"/>
      <c r="N200" s="98"/>
      <c r="O200" s="90"/>
      <c r="P200" s="89"/>
    </row>
    <row r="201" s="106" customFormat="true" ht="15.75" hidden="false" customHeight="true" outlineLevel="0" collapsed="false">
      <c r="A201" s="99" t="s">
        <v>368</v>
      </c>
      <c r="B201" s="100"/>
      <c r="C201" s="101" t="n">
        <v>849000.00399225</v>
      </c>
      <c r="D201" s="101"/>
      <c r="E201" s="101"/>
      <c r="F201" s="102"/>
      <c r="G201" s="102"/>
      <c r="H201" s="102"/>
      <c r="I201" s="102"/>
      <c r="J201" s="103" t="s">
        <v>369</v>
      </c>
      <c r="K201" s="103"/>
      <c r="L201" s="103"/>
      <c r="M201" s="103"/>
      <c r="N201" s="103"/>
      <c r="O201" s="104"/>
      <c r="P201" s="105"/>
      <c r="Q201" s="2"/>
      <c r="R201" s="48"/>
      <c r="S201" s="1"/>
      <c r="T201" s="1"/>
      <c r="XFC201" s="1"/>
      <c r="XFD201" s="1"/>
    </row>
    <row r="202" s="106" customFormat="true" ht="16.5" hidden="false" customHeight="true" outlineLevel="0" collapsed="false">
      <c r="A202" s="107"/>
      <c r="B202" s="107"/>
      <c r="C202" s="108"/>
      <c r="D202" s="109"/>
      <c r="E202" s="109"/>
      <c r="F202" s="110" t="str">
        <f aca="false">I18</f>
        <v>MEDIÇÃO 04</v>
      </c>
      <c r="G202" s="110"/>
      <c r="H202" s="111" t="n">
        <f aca="false">J199/C201</f>
        <v>0.0436891726626422</v>
      </c>
      <c r="I202" s="111"/>
      <c r="J202" s="112" t="str">
        <f aca="false">I18</f>
        <v>MEDIÇÃO 04</v>
      </c>
      <c r="K202" s="112"/>
      <c r="L202" s="113" t="n">
        <f aca="false">J199</f>
        <v>37092.1077650013</v>
      </c>
      <c r="M202" s="113"/>
      <c r="N202" s="113"/>
      <c r="O202" s="48"/>
      <c r="P202" s="114"/>
      <c r="Q202" s="2"/>
      <c r="R202" s="48"/>
      <c r="S202" s="1"/>
      <c r="T202" s="1"/>
      <c r="XFC202" s="1"/>
      <c r="XFD202" s="1"/>
    </row>
    <row r="203" s="106" customFormat="true" ht="13.8" hidden="false" customHeight="true" outlineLevel="0" collapsed="false">
      <c r="A203" s="107"/>
      <c r="B203" s="107"/>
      <c r="C203" s="115"/>
      <c r="D203" s="115"/>
      <c r="E203" s="115"/>
      <c r="F203" s="116" t="s">
        <v>370</v>
      </c>
      <c r="G203" s="116"/>
      <c r="H203" s="117" t="n">
        <f aca="false">L203/C201</f>
        <v>0.287587722830189</v>
      </c>
      <c r="I203" s="117"/>
      <c r="J203" s="118" t="s">
        <v>371</v>
      </c>
      <c r="K203" s="118"/>
      <c r="L203" s="119" t="n">
        <f aca="false">M199</f>
        <v>244161.977830952</v>
      </c>
      <c r="M203" s="119"/>
      <c r="N203" s="119"/>
      <c r="O203" s="48"/>
      <c r="P203" s="114"/>
      <c r="Q203" s="114"/>
      <c r="R203" s="48"/>
      <c r="S203" s="1"/>
      <c r="T203" s="1"/>
      <c r="XFC203" s="1"/>
      <c r="XFD203" s="1"/>
    </row>
    <row r="204" customFormat="false" ht="13.8" hidden="false" customHeight="true" outlineLevel="0" collapsed="false">
      <c r="A204" s="120"/>
      <c r="B204" s="120"/>
      <c r="C204" s="120"/>
      <c r="D204" s="120"/>
      <c r="E204" s="120"/>
      <c r="F204" s="121" t="s">
        <v>372</v>
      </c>
      <c r="G204" s="121"/>
      <c r="H204" s="122" t="n">
        <f aca="false">100%-H203</f>
        <v>0.712412277169811</v>
      </c>
      <c r="I204" s="122"/>
      <c r="J204" s="123" t="s">
        <v>373</v>
      </c>
      <c r="K204" s="123"/>
      <c r="L204" s="124" t="n">
        <f aca="false">C201-L203</f>
        <v>604838.026161298</v>
      </c>
      <c r="M204" s="124"/>
      <c r="N204" s="124"/>
      <c r="O204" s="2"/>
      <c r="P204" s="114"/>
      <c r="Q204" s="2"/>
      <c r="R204" s="48"/>
    </row>
    <row r="205" customFormat="false" ht="13.8" hidden="false" customHeight="false" outlineLevel="0" collapsed="false">
      <c r="A205" s="120"/>
      <c r="B205" s="120"/>
      <c r="C205" s="120"/>
      <c r="D205" s="120"/>
      <c r="E205" s="120"/>
      <c r="F205" s="125"/>
      <c r="G205" s="126"/>
      <c r="H205" s="126"/>
      <c r="I205" s="127"/>
      <c r="J205" s="128"/>
      <c r="K205" s="129"/>
      <c r="L205" s="130"/>
      <c r="M205" s="131"/>
      <c r="N205" s="130"/>
      <c r="P205" s="90"/>
    </row>
    <row r="206" customFormat="false" ht="13.8" hidden="false" customHeight="true" outlineLevel="0" collapsed="false">
      <c r="A206" s="132"/>
      <c r="B206" s="133"/>
      <c r="C206" s="134"/>
      <c r="D206" s="134"/>
      <c r="E206" s="134"/>
      <c r="F206" s="120"/>
      <c r="G206" s="120"/>
      <c r="H206" s="120"/>
      <c r="I206" s="135"/>
      <c r="J206" s="132"/>
      <c r="K206" s="132"/>
      <c r="L206" s="132"/>
      <c r="M206" s="132"/>
      <c r="N206" s="132"/>
      <c r="P206" s="53"/>
    </row>
    <row r="207" customFormat="false" ht="13.8" hidden="false" customHeight="false" outlineLevel="0" collapsed="false">
      <c r="A207" s="132"/>
      <c r="B207" s="136" t="s">
        <v>374</v>
      </c>
      <c r="C207" s="133"/>
      <c r="D207" s="135"/>
      <c r="E207" s="135"/>
      <c r="F207" s="120"/>
      <c r="G207" s="120"/>
      <c r="H207" s="120"/>
      <c r="I207" s="135"/>
      <c r="J207" s="132"/>
      <c r="K207" s="132"/>
      <c r="L207" s="132"/>
      <c r="M207" s="132"/>
      <c r="N207" s="132"/>
      <c r="O207" s="137"/>
      <c r="P207" s="53"/>
    </row>
    <row r="208" customFormat="false" ht="13.8" hidden="false" customHeight="false" outlineLevel="0" collapsed="false">
      <c r="A208" s="132"/>
      <c r="B208" s="133" t="s">
        <v>375</v>
      </c>
      <c r="C208" s="138"/>
      <c r="D208" s="135"/>
      <c r="E208" s="135"/>
      <c r="F208" s="120"/>
      <c r="G208" s="120"/>
      <c r="H208" s="120"/>
      <c r="I208" s="135"/>
      <c r="J208" s="132"/>
      <c r="K208" s="132"/>
      <c r="L208" s="132"/>
      <c r="M208" s="132"/>
      <c r="N208" s="132"/>
      <c r="P208" s="53"/>
    </row>
    <row r="209" customFormat="false" ht="13.8" hidden="false" customHeight="false" outlineLevel="0" collapsed="false">
      <c r="A209" s="132"/>
      <c r="B209" s="136" t="s">
        <v>376</v>
      </c>
      <c r="C209" s="136"/>
      <c r="D209" s="135"/>
      <c r="E209" s="135"/>
      <c r="F209" s="133"/>
      <c r="G209" s="134"/>
      <c r="H209" s="134"/>
      <c r="I209" s="135"/>
      <c r="J209" s="132"/>
      <c r="K209" s="132"/>
      <c r="L209" s="132"/>
      <c r="M209" s="132"/>
      <c r="N209" s="132"/>
      <c r="P209" s="53"/>
    </row>
    <row r="210" customFormat="false" ht="13.8" hidden="false" customHeight="false" outlineLevel="0" collapsed="false">
      <c r="B210" s="136" t="s">
        <v>377</v>
      </c>
      <c r="C210" s="136"/>
      <c r="D210" s="3"/>
      <c r="E210" s="3"/>
      <c r="F210" s="136"/>
      <c r="G210" s="133"/>
      <c r="H210" s="135"/>
    </row>
    <row r="211" customFormat="false" ht="13.8" hidden="false" customHeight="false" outlineLevel="0" collapsed="false">
      <c r="B211" s="136" t="s">
        <v>378</v>
      </c>
      <c r="C211" s="136"/>
      <c r="D211" s="3"/>
      <c r="E211" s="3"/>
      <c r="F211" s="136"/>
      <c r="G211" s="138"/>
      <c r="H211" s="135"/>
    </row>
    <row r="212" customFormat="false" ht="13.8" hidden="false" customHeight="false" outlineLevel="0" collapsed="false">
      <c r="F212" s="136"/>
      <c r="G212" s="136"/>
      <c r="H212" s="135"/>
      <c r="J212" s="90"/>
    </row>
    <row r="213" s="106" customFormat="true" ht="13.8" hidden="false" customHeight="false" outlineLevel="0" collapsed="false">
      <c r="A213" s="1"/>
      <c r="B213" s="1"/>
      <c r="C213" s="1"/>
      <c r="D213" s="1"/>
      <c r="E213" s="1"/>
      <c r="F213" s="136"/>
      <c r="G213" s="136"/>
      <c r="H213" s="3"/>
      <c r="I213" s="3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XFC213" s="1"/>
      <c r="XFD213" s="1"/>
    </row>
    <row r="214" customFormat="false" ht="13.8" hidden="false" customHeight="false" outlineLevel="0" collapsed="false">
      <c r="B214" s="1"/>
    </row>
    <row r="215" customFormat="false" ht="13.8" hidden="false" customHeight="false" outlineLevel="0" collapsed="false">
      <c r="B215" s="1"/>
    </row>
    <row r="216" customFormat="false" ht="13.8" hidden="false" customHeight="false" outlineLevel="0" collapsed="false">
      <c r="B216" s="1"/>
    </row>
    <row r="217" s="139" customFormat="true" ht="13.8" hidden="false" customHeight="false" outlineLevel="0" collapsed="false">
      <c r="A217" s="1"/>
      <c r="B217" s="1"/>
      <c r="C217" s="1"/>
      <c r="D217" s="1"/>
      <c r="E217" s="1"/>
      <c r="F217" s="1"/>
      <c r="G217" s="1"/>
      <c r="H217" s="1"/>
      <c r="I217" s="3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XFC217" s="1"/>
      <c r="XFD217" s="1"/>
    </row>
    <row r="218" customFormat="false" ht="13.8" hidden="false" customHeight="false" outlineLevel="0" collapsed="false">
      <c r="B218" s="1"/>
    </row>
    <row r="219" customFormat="false" ht="13.8" hidden="false" customHeight="false" outlineLevel="0" collapsed="false">
      <c r="B219" s="1"/>
    </row>
    <row r="220" customFormat="false" ht="13.8" hidden="false" customHeight="false" outlineLevel="0" collapsed="false">
      <c r="B220" s="1"/>
    </row>
    <row r="221" customFormat="false" ht="13.8" hidden="false" customHeight="false" outlineLevel="0" collapsed="false">
      <c r="B221" s="1"/>
    </row>
    <row r="222" customFormat="false" ht="13.8" hidden="false" customHeight="false" outlineLevel="0" collapsed="false">
      <c r="B222" s="1"/>
    </row>
    <row r="223" customFormat="false" ht="13.8" hidden="false" customHeight="false" outlineLevel="0" collapsed="false">
      <c r="B223" s="1"/>
    </row>
    <row r="224" customFormat="false" ht="13.8" hidden="false" customHeight="false" outlineLevel="0" collapsed="false">
      <c r="B224" s="1"/>
    </row>
    <row r="225" customFormat="false" ht="13.8" hidden="false" customHeight="false" outlineLevel="0" collapsed="false">
      <c r="B225" s="1"/>
    </row>
    <row r="226" customFormat="false" ht="13.8" hidden="false" customHeight="false" outlineLevel="0" collapsed="false">
      <c r="B226" s="1"/>
    </row>
    <row r="227" s="106" customFormat="true" ht="13.8" hidden="false" customHeight="false" outlineLevel="0" collapsed="false">
      <c r="A227" s="1"/>
      <c r="B227" s="2"/>
      <c r="C227" s="1"/>
      <c r="D227" s="1"/>
      <c r="E227" s="1"/>
      <c r="F227" s="1"/>
      <c r="G227" s="1"/>
      <c r="H227" s="1"/>
      <c r="I227" s="3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XFC227" s="1"/>
      <c r="XFD227" s="1"/>
    </row>
    <row r="234" s="106" customFormat="true" ht="13.8" hidden="false" customHeight="false" outlineLevel="0" collapsed="false">
      <c r="A234" s="1"/>
      <c r="B234" s="2"/>
      <c r="C234" s="1"/>
      <c r="D234" s="1"/>
      <c r="E234" s="1"/>
      <c r="F234" s="1"/>
      <c r="G234" s="1"/>
      <c r="H234" s="1"/>
      <c r="I234" s="3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XFC234" s="1"/>
      <c r="XFD234" s="1"/>
    </row>
    <row r="240" s="2" customFormat="true" ht="13.8" hidden="false" customHeight="false" outlineLevel="0" collapsed="false">
      <c r="A240" s="1"/>
      <c r="C240" s="1"/>
      <c r="D240" s="1"/>
      <c r="E240" s="1"/>
      <c r="F240" s="1"/>
      <c r="G240" s="1"/>
      <c r="H240" s="1"/>
      <c r="I240" s="3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XFC240" s="1"/>
      <c r="XFD240" s="1"/>
    </row>
    <row r="241" s="2" customFormat="true" ht="13.8" hidden="false" customHeight="false" outlineLevel="0" collapsed="false">
      <c r="A241" s="1"/>
      <c r="C241" s="1"/>
      <c r="D241" s="1"/>
      <c r="E241" s="1"/>
      <c r="F241" s="1"/>
      <c r="G241" s="1"/>
      <c r="H241" s="1"/>
      <c r="I241" s="3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XFC241" s="1"/>
      <c r="XFD241" s="1"/>
    </row>
    <row r="242" s="2" customFormat="true" ht="13.8" hidden="false" customHeight="false" outlineLevel="0" collapsed="false">
      <c r="A242" s="1"/>
      <c r="C242" s="1"/>
      <c r="D242" s="1"/>
      <c r="E242" s="1"/>
      <c r="F242" s="1"/>
      <c r="G242" s="1"/>
      <c r="H242" s="1"/>
      <c r="I242" s="3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XFC242" s="1"/>
      <c r="XFD242" s="1"/>
    </row>
    <row r="243" s="2" customFormat="true" ht="13.8" hidden="false" customHeight="false" outlineLevel="0" collapsed="false">
      <c r="A243" s="1"/>
      <c r="C243" s="1"/>
      <c r="D243" s="1"/>
      <c r="E243" s="1"/>
      <c r="F243" s="1"/>
      <c r="G243" s="1"/>
      <c r="H243" s="1"/>
      <c r="I243" s="3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XFC243" s="1"/>
      <c r="XFD243" s="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8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99:B199"/>
    <mergeCell ref="A200:N200"/>
    <mergeCell ref="C201:E201"/>
    <mergeCell ref="J201:N201"/>
    <mergeCell ref="D202:E202"/>
    <mergeCell ref="F202:G202"/>
    <mergeCell ref="H202:I202"/>
    <mergeCell ref="J202:K202"/>
    <mergeCell ref="L202:N202"/>
    <mergeCell ref="C203:E203"/>
    <mergeCell ref="F203:G203"/>
    <mergeCell ref="H203:I203"/>
    <mergeCell ref="J203:K203"/>
    <mergeCell ref="L203:N203"/>
    <mergeCell ref="F204:G204"/>
    <mergeCell ref="H204:I204"/>
    <mergeCell ref="J204:K204"/>
    <mergeCell ref="L204:N204"/>
  </mergeCells>
  <conditionalFormatting sqref="N20:N198">
    <cfRule type="cellIs" priority="2" operator="equal" aboveAverage="0" equalAverage="0" bottom="0" percent="0" rank="0" text="" dxfId="0">
      <formula>1</formula>
    </cfRule>
  </conditionalFormatting>
  <conditionalFormatting sqref="N20:N198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98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856944444444445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&amp;C&amp;"Arial,Normal"&amp;KffffffRua Lourenço Roldi, 88 – Bairro São Roquinho
                                                                          CEP: 29665-000 – Telefax (027) 3729-1300 – CNPJ (MF) 01.612.865/0001-71 – São Roque do Canaã – ESu&amp;"Times New Roman,Normal"&amp;12ua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3" manualBreakCount="3">
    <brk id="44" man="true" max="16383" min="0"/>
    <brk id="68" man="true" max="16383" min="0"/>
    <brk id="15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XFB6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53" activeCellId="0" sqref="F53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19.17"/>
    <col collapsed="false" customWidth="true" hidden="false" outlineLevel="0" max="3" min="3" style="1" width="95.59"/>
    <col collapsed="false" customWidth="true" hidden="false" outlineLevel="0" max="4" min="4" style="1" width="18.86"/>
    <col collapsed="false" customWidth="true" hidden="false" outlineLevel="0" max="5" min="5" style="1" width="19.28"/>
    <col collapsed="false" customWidth="true" hidden="false" outlineLevel="0" max="16382" min="16371" style="0" width="11.53"/>
    <col collapsed="false" customWidth="true" hidden="false" outlineLevel="0" max="16384" min="16383" style="1" width="11.53"/>
  </cols>
  <sheetData>
    <row r="2" customFormat="false" ht="15" hidden="false" customHeight="true" outlineLevel="0" collapsed="false">
      <c r="A2" s="140"/>
      <c r="B2" s="141" t="s">
        <v>379</v>
      </c>
      <c r="C2" s="141"/>
      <c r="D2" s="141"/>
      <c r="E2" s="141"/>
    </row>
    <row r="3" customFormat="false" ht="13.8" hidden="false" customHeight="false" outlineLevel="0" collapsed="false">
      <c r="B3" s="141"/>
      <c r="C3" s="141"/>
      <c r="D3" s="141"/>
      <c r="E3" s="141"/>
    </row>
    <row r="4" customFormat="false" ht="13.8" hidden="false" customHeight="false" outlineLevel="0" collapsed="false">
      <c r="B4" s="141"/>
      <c r="C4" s="141"/>
      <c r="D4" s="141"/>
      <c r="E4" s="141"/>
    </row>
    <row r="5" customFormat="false" ht="13.8" hidden="false" customHeight="false" outlineLevel="0" collapsed="false">
      <c r="B5" s="141"/>
      <c r="C5" s="141"/>
      <c r="D5" s="141"/>
      <c r="E5" s="141"/>
    </row>
    <row r="6" customFormat="false" ht="13.8" hidden="false" customHeight="false" outlineLevel="0" collapsed="false">
      <c r="B6" s="141"/>
      <c r="C6" s="141"/>
      <c r="D6" s="141"/>
      <c r="E6" s="141"/>
    </row>
    <row r="7" customFormat="false" ht="14.25" hidden="false" customHeight="true" outlineLevel="0" collapsed="false">
      <c r="B7" s="141"/>
      <c r="C7" s="141"/>
      <c r="D7" s="141"/>
      <c r="E7" s="141"/>
    </row>
    <row r="8" customFormat="false" ht="15.75" hidden="false" customHeight="true" outlineLevel="0" collapsed="false">
      <c r="B8" s="142" t="s">
        <v>380</v>
      </c>
      <c r="C8" s="142"/>
      <c r="D8" s="142"/>
      <c r="E8" s="142"/>
    </row>
    <row r="9" customFormat="false" ht="15" hidden="false" customHeight="true" outlineLevel="0" collapsed="false">
      <c r="B9" s="143" t="s">
        <v>381</v>
      </c>
      <c r="C9" s="143"/>
      <c r="D9" s="144" t="s">
        <v>2</v>
      </c>
      <c r="E9" s="144"/>
    </row>
    <row r="10" customFormat="false" ht="15" hidden="false" customHeight="true" outlineLevel="0" collapsed="false">
      <c r="B10" s="143" t="s">
        <v>382</v>
      </c>
      <c r="C10" s="143"/>
      <c r="D10" s="144"/>
      <c r="E10" s="144"/>
    </row>
    <row r="11" customFormat="false" ht="15" hidden="false" customHeight="false" outlineLevel="0" collapsed="false">
      <c r="B11" s="145" t="s">
        <v>17</v>
      </c>
      <c r="C11" s="146" t="s">
        <v>383</v>
      </c>
      <c r="D11" s="146" t="s">
        <v>384</v>
      </c>
      <c r="E11" s="147" t="s">
        <v>20</v>
      </c>
    </row>
    <row r="12" customFormat="false" ht="15.75" hidden="false" customHeight="true" outlineLevel="0" collapsed="false">
      <c r="B12" s="148" t="n">
        <v>4</v>
      </c>
      <c r="C12" s="149" t="str">
        <f aca="false">VLOOKUP(B12,'MEDIÇÃO 4'!$A$20:$C$199,2,0)</f>
        <v>INFRAESTRUTURA</v>
      </c>
      <c r="D12" s="150"/>
      <c r="E12" s="151"/>
    </row>
    <row r="13" s="1" customFormat="true" ht="15" hidden="false" customHeight="false" outlineLevel="0" collapsed="false">
      <c r="B13" s="152" t="s">
        <v>59</v>
      </c>
      <c r="C13" s="153" t="str">
        <f aca="false">VLOOKUP(B13,'MEDIÇÃO 4'!$A$20:$C$199,2,0)</f>
        <v>Fornecimento, dobragem e colocação em fôrma, de armadura ca-50 a média, diâmetro de 6.3 a 10.0 mm</v>
      </c>
      <c r="D13" s="154" t="str">
        <f aca="false">VLOOKUP(B13,'MEDIÇÃO 4'!$A$20:$C$41,3,0)</f>
        <v>kg</v>
      </c>
      <c r="E13" s="155" t="n">
        <v>33.30615</v>
      </c>
      <c r="XEQ13" s="0"/>
      <c r="XER13" s="0"/>
      <c r="XES13" s="0"/>
      <c r="XET13" s="0"/>
      <c r="XEU13" s="0"/>
      <c r="XEV13" s="0"/>
      <c r="XEW13" s="0"/>
      <c r="XEX13" s="0"/>
      <c r="XEY13" s="0"/>
      <c r="XEZ13" s="0"/>
      <c r="XFA13" s="0"/>
      <c r="XFB13" s="0"/>
    </row>
    <row r="14" s="1" customFormat="true" ht="15.75" hidden="false" customHeight="true" outlineLevel="0" collapsed="false">
      <c r="B14" s="156" t="s">
        <v>385</v>
      </c>
      <c r="C14" s="156"/>
      <c r="D14" s="157"/>
      <c r="E14" s="155"/>
      <c r="XEQ14" s="0"/>
      <c r="XER14" s="0"/>
      <c r="XES14" s="0"/>
      <c r="XET14" s="0"/>
      <c r="XEU14" s="0"/>
      <c r="XEV14" s="0"/>
      <c r="XEW14" s="0"/>
      <c r="XEX14" s="0"/>
      <c r="XEY14" s="0"/>
      <c r="XEZ14" s="0"/>
      <c r="XFA14" s="0"/>
      <c r="XFB14" s="0"/>
    </row>
    <row r="15" s="1" customFormat="true" ht="15.75" hidden="false" customHeight="true" outlineLevel="0" collapsed="false">
      <c r="B15" s="158" t="s">
        <v>386</v>
      </c>
      <c r="C15" s="158"/>
      <c r="D15" s="157" t="n">
        <v>0</v>
      </c>
      <c r="E15" s="155"/>
      <c r="XEQ15" s="0"/>
      <c r="XER15" s="0"/>
      <c r="XES15" s="0"/>
      <c r="XET15" s="0"/>
      <c r="XEU15" s="0"/>
      <c r="XEV15" s="0"/>
      <c r="XEW15" s="0"/>
      <c r="XEX15" s="0"/>
      <c r="XEY15" s="0"/>
      <c r="XEZ15" s="0"/>
      <c r="XFA15" s="0"/>
      <c r="XFB15" s="0"/>
    </row>
    <row r="16" s="1" customFormat="true" ht="15.75" hidden="false" customHeight="true" outlineLevel="0" collapsed="false">
      <c r="B16" s="159" t="s">
        <v>387</v>
      </c>
      <c r="C16" s="159"/>
      <c r="D16" s="157" t="n">
        <v>0</v>
      </c>
      <c r="E16" s="155"/>
      <c r="XEQ16" s="0"/>
      <c r="XER16" s="0"/>
      <c r="XES16" s="0"/>
      <c r="XET16" s="0"/>
      <c r="XEU16" s="0"/>
      <c r="XEV16" s="0"/>
      <c r="XEW16" s="0"/>
      <c r="XEX16" s="0"/>
      <c r="XEY16" s="0"/>
      <c r="XEZ16" s="0"/>
      <c r="XFA16" s="0"/>
      <c r="XFB16" s="0"/>
    </row>
    <row r="17" s="1" customFormat="true" ht="15.75" hidden="false" customHeight="true" outlineLevel="0" collapsed="false">
      <c r="B17" s="160" t="s">
        <v>388</v>
      </c>
      <c r="C17" s="160"/>
      <c r="D17" s="157"/>
      <c r="E17" s="155"/>
      <c r="XEQ17" s="0"/>
      <c r="XER17" s="0"/>
      <c r="XES17" s="0"/>
      <c r="XET17" s="0"/>
      <c r="XEU17" s="0"/>
      <c r="XEV17" s="0"/>
      <c r="XEW17" s="0"/>
      <c r="XEX17" s="0"/>
      <c r="XEY17" s="0"/>
      <c r="XEZ17" s="0"/>
      <c r="XFA17" s="0"/>
      <c r="XFB17" s="0"/>
    </row>
    <row r="18" s="1" customFormat="true" ht="15.75" hidden="false" customHeight="true" outlineLevel="0" collapsed="false">
      <c r="B18" s="158" t="s">
        <v>389</v>
      </c>
      <c r="C18" s="158"/>
      <c r="D18" s="157" t="n">
        <v>95.7584</v>
      </c>
      <c r="E18" s="155"/>
      <c r="XEQ18" s="0"/>
      <c r="XER18" s="0"/>
      <c r="XES18" s="0"/>
      <c r="XET18" s="0"/>
      <c r="XEU18" s="0"/>
      <c r="XEV18" s="0"/>
      <c r="XEW18" s="0"/>
      <c r="XEX18" s="0"/>
      <c r="XEY18" s="0"/>
      <c r="XEZ18" s="0"/>
      <c r="XFA18" s="0"/>
      <c r="XFB18" s="0"/>
    </row>
    <row r="19" s="1" customFormat="true" ht="15.75" hidden="false" customHeight="true" outlineLevel="0" collapsed="false">
      <c r="B19" s="158" t="s">
        <v>390</v>
      </c>
      <c r="C19" s="158"/>
      <c r="D19" s="157" t="n">
        <v>100.54632</v>
      </c>
      <c r="E19" s="155"/>
      <c r="XEQ19" s="0"/>
      <c r="XER19" s="0"/>
      <c r="XES19" s="0"/>
      <c r="XET19" s="0"/>
      <c r="XEU19" s="0"/>
      <c r="XEV19" s="0"/>
      <c r="XEW19" s="0"/>
      <c r="XEX19" s="0"/>
      <c r="XEY19" s="0"/>
      <c r="XEZ19" s="0"/>
      <c r="XFA19" s="0"/>
      <c r="XFB19" s="0"/>
    </row>
    <row r="20" s="1" customFormat="true" ht="15.75" hidden="false" customHeight="true" outlineLevel="0" collapsed="false">
      <c r="B20" s="160" t="s">
        <v>391</v>
      </c>
      <c r="C20" s="160"/>
      <c r="D20" s="157"/>
      <c r="E20" s="155"/>
      <c r="XEQ20" s="0"/>
      <c r="XER20" s="0"/>
      <c r="XES20" s="0"/>
      <c r="XET20" s="0"/>
      <c r="XEU20" s="0"/>
      <c r="XEV20" s="0"/>
      <c r="XEW20" s="0"/>
      <c r="XEX20" s="0"/>
      <c r="XEY20" s="0"/>
      <c r="XEZ20" s="0"/>
      <c r="XFA20" s="0"/>
      <c r="XFB20" s="0"/>
    </row>
    <row r="21" s="1" customFormat="true" ht="15.75" hidden="false" customHeight="true" outlineLevel="0" collapsed="false">
      <c r="B21" s="160" t="s">
        <v>392</v>
      </c>
      <c r="C21" s="160"/>
      <c r="D21" s="157"/>
      <c r="E21" s="155"/>
      <c r="XEQ21" s="0"/>
      <c r="XER21" s="0"/>
      <c r="XES21" s="0"/>
      <c r="XET21" s="0"/>
      <c r="XEU21" s="0"/>
      <c r="XEV21" s="0"/>
      <c r="XEW21" s="0"/>
      <c r="XEX21" s="0"/>
      <c r="XEY21" s="0"/>
      <c r="XEZ21" s="0"/>
      <c r="XFA21" s="0"/>
      <c r="XFB21" s="0"/>
    </row>
    <row r="22" s="1" customFormat="true" ht="15.75" hidden="false" customHeight="true" outlineLevel="0" collapsed="false">
      <c r="B22" s="158" t="s">
        <v>393</v>
      </c>
      <c r="C22" s="158"/>
      <c r="D22" s="157" t="n">
        <v>31.05978</v>
      </c>
      <c r="E22" s="155"/>
      <c r="XEQ22" s="0"/>
      <c r="XER22" s="0"/>
      <c r="XES22" s="0"/>
      <c r="XET22" s="0"/>
      <c r="XEU22" s="0"/>
      <c r="XEV22" s="0"/>
      <c r="XEW22" s="0"/>
      <c r="XEX22" s="0"/>
      <c r="XEY22" s="0"/>
      <c r="XEZ22" s="0"/>
      <c r="XFA22" s="0"/>
      <c r="XFB22" s="0"/>
    </row>
    <row r="23" s="1" customFormat="true" ht="15.75" hidden="false" customHeight="true" outlineLevel="0" collapsed="false">
      <c r="B23" s="158" t="s">
        <v>394</v>
      </c>
      <c r="C23" s="158"/>
      <c r="D23" s="157" t="n">
        <v>31.39913</v>
      </c>
      <c r="E23" s="155"/>
      <c r="XEQ23" s="0"/>
      <c r="XER23" s="0"/>
      <c r="XES23" s="0"/>
      <c r="XET23" s="0"/>
      <c r="XEU23" s="0"/>
      <c r="XEV23" s="0"/>
      <c r="XEW23" s="0"/>
      <c r="XEX23" s="0"/>
      <c r="XEY23" s="0"/>
      <c r="XEZ23" s="0"/>
      <c r="XFA23" s="0"/>
      <c r="XFB23" s="0"/>
    </row>
    <row r="24" s="1" customFormat="true" ht="15.75" hidden="false" customHeight="true" outlineLevel="0" collapsed="false">
      <c r="B24" s="158" t="s">
        <v>395</v>
      </c>
      <c r="C24" s="158"/>
      <c r="D24" s="157" t="n">
        <v>47.16348</v>
      </c>
      <c r="E24" s="155"/>
      <c r="XEQ24" s="0"/>
      <c r="XER24" s="0"/>
      <c r="XES24" s="0"/>
      <c r="XET24" s="0"/>
      <c r="XEU24" s="0"/>
      <c r="XEV24" s="0"/>
      <c r="XEW24" s="0"/>
      <c r="XEX24" s="0"/>
      <c r="XEY24" s="0"/>
      <c r="XEZ24" s="0"/>
      <c r="XFA24" s="0"/>
      <c r="XFB24" s="0"/>
    </row>
    <row r="25" s="1" customFormat="true" ht="15.75" hidden="false" customHeight="true" outlineLevel="0" collapsed="false">
      <c r="B25" s="158" t="s">
        <v>396</v>
      </c>
      <c r="C25" s="158"/>
      <c r="D25" s="157" t="n">
        <v>31.70146</v>
      </c>
      <c r="E25" s="155"/>
      <c r="XEQ25" s="0"/>
      <c r="XER25" s="0"/>
      <c r="XES25" s="0"/>
      <c r="XET25" s="0"/>
      <c r="XEU25" s="0"/>
      <c r="XEV25" s="0"/>
      <c r="XEW25" s="0"/>
      <c r="XEX25" s="0"/>
      <c r="XEY25" s="0"/>
      <c r="XEZ25" s="0"/>
      <c r="XFA25" s="0"/>
      <c r="XFB25" s="0"/>
    </row>
    <row r="26" s="1" customFormat="true" ht="15.75" hidden="false" customHeight="true" outlineLevel="0" collapsed="false">
      <c r="B26" s="160" t="s">
        <v>397</v>
      </c>
      <c r="C26" s="160"/>
      <c r="D26" s="157"/>
      <c r="E26" s="155"/>
      <c r="XEQ26" s="0"/>
      <c r="XER26" s="0"/>
      <c r="XES26" s="0"/>
      <c r="XET26" s="0"/>
      <c r="XEU26" s="0"/>
      <c r="XEV26" s="0"/>
      <c r="XEW26" s="0"/>
      <c r="XEX26" s="0"/>
      <c r="XEY26" s="0"/>
      <c r="XEZ26" s="0"/>
      <c r="XFA26" s="0"/>
      <c r="XFB26" s="0"/>
    </row>
    <row r="27" s="1" customFormat="true" ht="15.75" hidden="false" customHeight="true" outlineLevel="0" collapsed="false">
      <c r="B27" s="158" t="s">
        <v>398</v>
      </c>
      <c r="C27" s="158"/>
      <c r="D27" s="157" t="n">
        <v>9.47712</v>
      </c>
      <c r="E27" s="155"/>
      <c r="XEQ27" s="0"/>
      <c r="XER27" s="0"/>
      <c r="XES27" s="0"/>
      <c r="XET27" s="0"/>
      <c r="XEU27" s="0"/>
      <c r="XEV27" s="0"/>
      <c r="XEW27" s="0"/>
      <c r="XEX27" s="0"/>
      <c r="XEY27" s="0"/>
      <c r="XEZ27" s="0"/>
      <c r="XFA27" s="0"/>
      <c r="XFB27" s="0"/>
    </row>
    <row r="28" s="1" customFormat="true" ht="15.75" hidden="false" customHeight="true" outlineLevel="0" collapsed="false">
      <c r="B28" s="158" t="s">
        <v>399</v>
      </c>
      <c r="C28" s="158"/>
      <c r="D28" s="157" t="n">
        <v>26.3459</v>
      </c>
      <c r="E28" s="155"/>
      <c r="XEQ28" s="0"/>
      <c r="XER28" s="0"/>
      <c r="XES28" s="0"/>
      <c r="XET28" s="0"/>
      <c r="XEU28" s="0"/>
      <c r="XEV28" s="0"/>
      <c r="XEW28" s="0"/>
      <c r="XEX28" s="0"/>
      <c r="XEY28" s="0"/>
      <c r="XEZ28" s="0"/>
      <c r="XFA28" s="0"/>
      <c r="XFB28" s="0"/>
    </row>
    <row r="29" s="1" customFormat="true" ht="15.75" hidden="false" customHeight="true" outlineLevel="0" collapsed="false">
      <c r="B29" s="158" t="s">
        <v>400</v>
      </c>
      <c r="C29" s="158"/>
      <c r="D29" s="157" t="n">
        <v>13.17912</v>
      </c>
      <c r="E29" s="155"/>
      <c r="XEQ29" s="0"/>
      <c r="XER29" s="0"/>
      <c r="XES29" s="0"/>
      <c r="XET29" s="0"/>
      <c r="XEU29" s="0"/>
      <c r="XEV29" s="0"/>
      <c r="XEW29" s="0"/>
      <c r="XEX29" s="0"/>
      <c r="XEY29" s="0"/>
      <c r="XEZ29" s="0"/>
      <c r="XFA29" s="0"/>
      <c r="XFB29" s="0"/>
    </row>
    <row r="30" s="1" customFormat="true" ht="15.75" hidden="false" customHeight="true" outlineLevel="0" collapsed="false">
      <c r="B30" s="158" t="s">
        <v>401</v>
      </c>
      <c r="C30" s="158"/>
      <c r="D30" s="157" t="n">
        <v>7.00912</v>
      </c>
      <c r="E30" s="155"/>
      <c r="XEQ30" s="0"/>
      <c r="XER30" s="0"/>
      <c r="XES30" s="0"/>
      <c r="XET30" s="0"/>
      <c r="XEU30" s="0"/>
      <c r="XEV30" s="0"/>
      <c r="XEW30" s="0"/>
      <c r="XEX30" s="0"/>
      <c r="XEY30" s="0"/>
      <c r="XEZ30" s="0"/>
      <c r="XFA30" s="0"/>
      <c r="XFB30" s="0"/>
    </row>
    <row r="31" s="1" customFormat="true" ht="15.75" hidden="false" customHeight="true" outlineLevel="0" collapsed="false">
      <c r="B31" s="158" t="s">
        <v>402</v>
      </c>
      <c r="C31" s="158"/>
      <c r="D31" s="157" t="n">
        <v>17.86832</v>
      </c>
      <c r="E31" s="155"/>
      <c r="XEQ31" s="0"/>
      <c r="XER31" s="0"/>
      <c r="XES31" s="0"/>
      <c r="XET31" s="0"/>
      <c r="XEU31" s="0"/>
      <c r="XEV31" s="0"/>
      <c r="XEW31" s="0"/>
      <c r="XEX31" s="0"/>
      <c r="XEY31" s="0"/>
      <c r="XEZ31" s="0"/>
      <c r="XFA31" s="0"/>
      <c r="XFB31" s="0"/>
    </row>
    <row r="32" s="1" customFormat="true" ht="15.75" hidden="false" customHeight="true" outlineLevel="0" collapsed="false">
      <c r="B32" s="158" t="s">
        <v>403</v>
      </c>
      <c r="C32" s="158"/>
      <c r="D32" s="157" t="n">
        <v>16.01115</v>
      </c>
      <c r="E32" s="155"/>
      <c r="XEQ32" s="0"/>
      <c r="XER32" s="0"/>
      <c r="XES32" s="0"/>
      <c r="XET32" s="0"/>
      <c r="XEU32" s="0"/>
      <c r="XEV32" s="0"/>
      <c r="XEW32" s="0"/>
      <c r="XEX32" s="0"/>
      <c r="XEY32" s="0"/>
      <c r="XEZ32" s="0"/>
      <c r="XFA32" s="0"/>
      <c r="XFB32" s="0"/>
    </row>
    <row r="33" s="1" customFormat="true" ht="15.75" hidden="false" customHeight="true" outlineLevel="0" collapsed="false">
      <c r="B33" s="158" t="s">
        <v>404</v>
      </c>
      <c r="C33" s="158"/>
      <c r="D33" s="157" t="n">
        <v>7.00912</v>
      </c>
      <c r="E33" s="155"/>
      <c r="XEQ33" s="0"/>
      <c r="XER33" s="0"/>
      <c r="XES33" s="0"/>
      <c r="XET33" s="0"/>
      <c r="XEU33" s="0"/>
      <c r="XEV33" s="0"/>
      <c r="XEW33" s="0"/>
      <c r="XEX33" s="0"/>
      <c r="XEY33" s="0"/>
      <c r="XEZ33" s="0"/>
      <c r="XFA33" s="0"/>
      <c r="XFB33" s="0"/>
    </row>
    <row r="34" s="1" customFormat="true" ht="15.75" hidden="false" customHeight="true" outlineLevel="0" collapsed="false">
      <c r="B34" s="158" t="s">
        <v>405</v>
      </c>
      <c r="C34" s="158"/>
      <c r="D34" s="157" t="n">
        <v>17.86832</v>
      </c>
      <c r="E34" s="155"/>
      <c r="XEQ34" s="0"/>
      <c r="XER34" s="0"/>
      <c r="XES34" s="0"/>
      <c r="XET34" s="0"/>
      <c r="XEU34" s="0"/>
      <c r="XEV34" s="0"/>
      <c r="XEW34" s="0"/>
      <c r="XEX34" s="0"/>
      <c r="XEY34" s="0"/>
      <c r="XEZ34" s="0"/>
      <c r="XFA34" s="0"/>
      <c r="XFB34" s="0"/>
    </row>
    <row r="35" s="1" customFormat="true" ht="15.75" hidden="false" customHeight="true" outlineLevel="0" collapsed="false">
      <c r="B35" s="158" t="s">
        <v>406</v>
      </c>
      <c r="C35" s="158"/>
      <c r="D35" s="157" t="n">
        <v>18.17065</v>
      </c>
      <c r="E35" s="155"/>
      <c r="XEQ35" s="0"/>
      <c r="XER35" s="0"/>
      <c r="XES35" s="0"/>
      <c r="XET35" s="0"/>
      <c r="XEU35" s="0"/>
      <c r="XEV35" s="0"/>
      <c r="XEW35" s="0"/>
      <c r="XEX35" s="0"/>
      <c r="XEY35" s="0"/>
      <c r="XEZ35" s="0"/>
      <c r="XFA35" s="0"/>
      <c r="XFB35" s="0"/>
    </row>
    <row r="36" s="1" customFormat="true" ht="15.75" hidden="false" customHeight="true" outlineLevel="0" collapsed="false">
      <c r="B36" s="158" t="s">
        <v>407</v>
      </c>
      <c r="C36" s="158"/>
      <c r="D36" s="157" t="n">
        <v>21.36054</v>
      </c>
      <c r="E36" s="155"/>
      <c r="XEQ36" s="0"/>
      <c r="XER36" s="0"/>
      <c r="XES36" s="0"/>
      <c r="XET36" s="0"/>
      <c r="XEU36" s="0"/>
      <c r="XEV36" s="0"/>
      <c r="XEW36" s="0"/>
      <c r="XEX36" s="0"/>
      <c r="XEY36" s="0"/>
      <c r="XEZ36" s="0"/>
      <c r="XFA36" s="0"/>
      <c r="XFB36" s="0"/>
    </row>
    <row r="37" s="1" customFormat="true" ht="15.75" hidden="false" customHeight="true" outlineLevel="0" collapsed="false">
      <c r="B37" s="158" t="s">
        <v>408</v>
      </c>
      <c r="C37" s="158"/>
      <c r="D37" s="157" t="n">
        <v>23.5694</v>
      </c>
      <c r="E37" s="155"/>
      <c r="XEQ37" s="0"/>
      <c r="XER37" s="0"/>
      <c r="XES37" s="0"/>
      <c r="XET37" s="0"/>
      <c r="XEU37" s="0"/>
      <c r="XEV37" s="0"/>
      <c r="XEW37" s="0"/>
      <c r="XEX37" s="0"/>
      <c r="XEY37" s="0"/>
      <c r="XEZ37" s="0"/>
      <c r="XFA37" s="0"/>
      <c r="XFB37" s="0"/>
    </row>
    <row r="38" s="1" customFormat="true" ht="15.75" hidden="false" customHeight="true" outlineLevel="0" collapsed="false">
      <c r="B38" s="158" t="s">
        <v>409</v>
      </c>
      <c r="C38" s="158"/>
      <c r="D38" s="157" t="n">
        <v>13.85165</v>
      </c>
      <c r="E38" s="155"/>
      <c r="XEQ38" s="0"/>
      <c r="XER38" s="0"/>
      <c r="XES38" s="0"/>
      <c r="XET38" s="0"/>
      <c r="XEU38" s="0"/>
      <c r="XEV38" s="0"/>
      <c r="XEW38" s="0"/>
      <c r="XEX38" s="0"/>
      <c r="XEY38" s="0"/>
      <c r="XEZ38" s="0"/>
      <c r="XFA38" s="0"/>
      <c r="XFB38" s="0"/>
    </row>
    <row r="39" s="1" customFormat="true" ht="15.75" hidden="false" customHeight="true" outlineLevel="0" collapsed="false">
      <c r="B39" s="158" t="s">
        <v>410</v>
      </c>
      <c r="C39" s="158"/>
      <c r="D39" s="157" t="n">
        <v>13.85165</v>
      </c>
      <c r="E39" s="155"/>
      <c r="XEQ39" s="0"/>
      <c r="XER39" s="0"/>
      <c r="XES39" s="0"/>
      <c r="XET39" s="0"/>
      <c r="XEU39" s="0"/>
      <c r="XEV39" s="0"/>
      <c r="XEW39" s="0"/>
      <c r="XEX39" s="0"/>
      <c r="XEY39" s="0"/>
      <c r="XEZ39" s="0"/>
      <c r="XFA39" s="0"/>
      <c r="XFB39" s="0"/>
    </row>
    <row r="40" s="1" customFormat="true" ht="15.75" hidden="false" customHeight="true" outlineLevel="0" collapsed="false">
      <c r="B40" s="158" t="s">
        <v>411</v>
      </c>
      <c r="C40" s="158"/>
      <c r="D40" s="157" t="n">
        <v>13.85165</v>
      </c>
      <c r="E40" s="155"/>
      <c r="XEQ40" s="0"/>
      <c r="XER40" s="0"/>
      <c r="XES40" s="0"/>
      <c r="XET40" s="0"/>
      <c r="XEU40" s="0"/>
      <c r="XEV40" s="0"/>
      <c r="XEW40" s="0"/>
      <c r="XEX40" s="0"/>
      <c r="XEY40" s="0"/>
      <c r="XEZ40" s="0"/>
      <c r="XFA40" s="0"/>
      <c r="XFB40" s="0"/>
    </row>
    <row r="41" s="1" customFormat="true" ht="15.75" hidden="false" customHeight="true" outlineLevel="0" collapsed="false">
      <c r="B41" s="158" t="s">
        <v>412</v>
      </c>
      <c r="C41" s="158"/>
      <c r="D41" s="157" t="n">
        <v>16.63432</v>
      </c>
      <c r="E41" s="155"/>
      <c r="XEQ41" s="0"/>
      <c r="XER41" s="0"/>
      <c r="XES41" s="0"/>
      <c r="XET41" s="0"/>
      <c r="XEU41" s="0"/>
      <c r="XEV41" s="0"/>
      <c r="XEW41" s="0"/>
      <c r="XEX41" s="0"/>
      <c r="XEY41" s="0"/>
      <c r="XEZ41" s="0"/>
      <c r="XFA41" s="0"/>
      <c r="XFB41" s="0"/>
    </row>
    <row r="42" s="1" customFormat="true" ht="15.75" hidden="false" customHeight="true" outlineLevel="0" collapsed="false">
      <c r="B42" s="158" t="s">
        <v>413</v>
      </c>
      <c r="C42" s="158"/>
      <c r="D42" s="157" t="n">
        <v>21.25565</v>
      </c>
      <c r="E42" s="155"/>
      <c r="XEQ42" s="0"/>
      <c r="XER42" s="0"/>
      <c r="XES42" s="0"/>
      <c r="XET42" s="0"/>
      <c r="XEU42" s="0"/>
      <c r="XEV42" s="0"/>
      <c r="XEW42" s="0"/>
      <c r="XEX42" s="0"/>
      <c r="XEY42" s="0"/>
      <c r="XEZ42" s="0"/>
      <c r="XFA42" s="0"/>
      <c r="XFB42" s="0"/>
    </row>
    <row r="43" s="1" customFormat="true" ht="15.75" hidden="false" customHeight="true" outlineLevel="0" collapsed="false">
      <c r="B43" s="158" t="s">
        <v>414</v>
      </c>
      <c r="C43" s="158"/>
      <c r="D43" s="157" t="n">
        <v>51.9514</v>
      </c>
      <c r="E43" s="155"/>
      <c r="XEQ43" s="0"/>
      <c r="XER43" s="0"/>
      <c r="XES43" s="0"/>
      <c r="XET43" s="0"/>
      <c r="XEU43" s="0"/>
      <c r="XEV43" s="0"/>
      <c r="XEW43" s="0"/>
      <c r="XEX43" s="0"/>
      <c r="XEY43" s="0"/>
      <c r="XEZ43" s="0"/>
      <c r="XFA43" s="0"/>
      <c r="XFB43" s="0"/>
    </row>
    <row r="44" s="1" customFormat="true" ht="15.75" hidden="false" customHeight="true" outlineLevel="0" collapsed="false">
      <c r="B44" s="158" t="s">
        <v>415</v>
      </c>
      <c r="C44" s="158"/>
      <c r="D44" s="157" t="n">
        <v>16.4739</v>
      </c>
      <c r="E44" s="155"/>
      <c r="XEQ44" s="0"/>
      <c r="XER44" s="0"/>
      <c r="XES44" s="0"/>
      <c r="XET44" s="0"/>
      <c r="XEU44" s="0"/>
      <c r="XEV44" s="0"/>
      <c r="XEW44" s="0"/>
      <c r="XEX44" s="0"/>
      <c r="XEY44" s="0"/>
      <c r="XEZ44" s="0"/>
      <c r="XFA44" s="0"/>
      <c r="XFB44" s="0"/>
    </row>
    <row r="45" s="1" customFormat="true" ht="15.75" hidden="false" customHeight="true" outlineLevel="0" collapsed="false">
      <c r="B45" s="158" t="s">
        <v>416</v>
      </c>
      <c r="C45" s="158"/>
      <c r="D45" s="157" t="n">
        <v>65.06265</v>
      </c>
      <c r="E45" s="155"/>
      <c r="XEQ45" s="0"/>
      <c r="XER45" s="0"/>
      <c r="XES45" s="0"/>
      <c r="XET45" s="0"/>
      <c r="XEU45" s="0"/>
      <c r="XEV45" s="0"/>
      <c r="XEW45" s="0"/>
      <c r="XEX45" s="0"/>
      <c r="XEY45" s="0"/>
      <c r="XEZ45" s="0"/>
      <c r="XFA45" s="0"/>
      <c r="XFB45" s="0"/>
    </row>
    <row r="46" s="1" customFormat="true" ht="15.75" hidden="false" customHeight="true" outlineLevel="0" collapsed="false">
      <c r="B46" s="158" t="s">
        <v>417</v>
      </c>
      <c r="C46" s="158"/>
      <c r="D46" s="157" t="n">
        <v>16.63432</v>
      </c>
      <c r="E46" s="155"/>
      <c r="XEQ46" s="0"/>
      <c r="XER46" s="0"/>
      <c r="XES46" s="0"/>
      <c r="XET46" s="0"/>
      <c r="XEU46" s="0"/>
      <c r="XEV46" s="0"/>
      <c r="XEW46" s="0"/>
      <c r="XEX46" s="0"/>
      <c r="XEY46" s="0"/>
      <c r="XEZ46" s="0"/>
      <c r="XFA46" s="0"/>
      <c r="XFB46" s="0"/>
    </row>
    <row r="47" s="1" customFormat="true" ht="15.75" hidden="false" customHeight="true" outlineLevel="0" collapsed="false">
      <c r="B47" s="160" t="s">
        <v>418</v>
      </c>
      <c r="C47" s="160"/>
      <c r="D47" s="157"/>
      <c r="E47" s="155"/>
      <c r="XEQ47" s="0"/>
      <c r="XER47" s="0"/>
      <c r="XES47" s="0"/>
      <c r="XET47" s="0"/>
      <c r="XEU47" s="0"/>
      <c r="XEV47" s="0"/>
      <c r="XEW47" s="0"/>
      <c r="XEX47" s="0"/>
      <c r="XEY47" s="0"/>
      <c r="XEZ47" s="0"/>
      <c r="XFA47" s="0"/>
      <c r="XFB47" s="0"/>
    </row>
    <row r="48" s="1" customFormat="true" ht="15.75" hidden="false" customHeight="true" outlineLevel="0" collapsed="false">
      <c r="B48" s="158" t="s">
        <v>419</v>
      </c>
      <c r="C48" s="158"/>
      <c r="D48" s="157" t="n">
        <v>46.6452</v>
      </c>
      <c r="E48" s="155"/>
      <c r="XEQ48" s="0"/>
      <c r="XER48" s="0"/>
      <c r="XES48" s="0"/>
      <c r="XET48" s="0"/>
      <c r="XEU48" s="0"/>
      <c r="XEV48" s="0"/>
      <c r="XEW48" s="0"/>
      <c r="XEX48" s="0"/>
      <c r="XEY48" s="0"/>
      <c r="XEZ48" s="0"/>
      <c r="XFA48" s="0"/>
      <c r="XFB48" s="0"/>
    </row>
    <row r="49" s="1" customFormat="true" ht="15.75" hidden="false" customHeight="true" outlineLevel="0" collapsed="false">
      <c r="B49" s="158" t="s">
        <v>420</v>
      </c>
      <c r="C49" s="158"/>
      <c r="D49" s="157" t="n">
        <v>23.3226</v>
      </c>
      <c r="E49" s="155"/>
      <c r="XEQ49" s="0"/>
      <c r="XER49" s="0"/>
      <c r="XES49" s="0"/>
      <c r="XET49" s="0"/>
      <c r="XEU49" s="0"/>
      <c r="XEV49" s="0"/>
      <c r="XEW49" s="0"/>
      <c r="XEX49" s="0"/>
      <c r="XEY49" s="0"/>
      <c r="XEZ49" s="0"/>
      <c r="XFA49" s="0"/>
      <c r="XFB49" s="0"/>
    </row>
    <row r="50" s="1" customFormat="true" ht="15.75" hidden="false" customHeight="true" outlineLevel="0" collapsed="false">
      <c r="B50" s="158" t="s">
        <v>421</v>
      </c>
      <c r="C50" s="158"/>
      <c r="D50" s="157" t="n">
        <v>46.6452</v>
      </c>
      <c r="E50" s="155"/>
      <c r="XEQ50" s="0"/>
      <c r="XER50" s="0"/>
      <c r="XES50" s="0"/>
      <c r="XET50" s="0"/>
      <c r="XEU50" s="0"/>
      <c r="XEV50" s="0"/>
      <c r="XEW50" s="0"/>
      <c r="XEX50" s="0"/>
      <c r="XEY50" s="0"/>
      <c r="XEZ50" s="0"/>
      <c r="XFA50" s="0"/>
      <c r="XFB50" s="0"/>
    </row>
    <row r="51" s="1" customFormat="true" ht="15.75" hidden="false" customHeight="true" outlineLevel="0" collapsed="false">
      <c r="B51" s="158" t="s">
        <v>422</v>
      </c>
      <c r="C51" s="158"/>
      <c r="D51" s="157" t="n">
        <v>29.616</v>
      </c>
      <c r="E51" s="155"/>
      <c r="XEQ51" s="0"/>
      <c r="XER51" s="0"/>
      <c r="XES51" s="0"/>
      <c r="XET51" s="0"/>
      <c r="XEU51" s="0"/>
      <c r="XEV51" s="0"/>
      <c r="XEW51" s="0"/>
      <c r="XEX51" s="0"/>
      <c r="XEY51" s="0"/>
      <c r="XEZ51" s="0"/>
      <c r="XFA51" s="0"/>
      <c r="XFB51" s="0"/>
    </row>
    <row r="52" s="1" customFormat="true" ht="15.75" hidden="false" customHeight="true" outlineLevel="0" collapsed="false">
      <c r="B52" s="158" t="s">
        <v>423</v>
      </c>
      <c r="C52" s="158"/>
      <c r="D52" s="157" t="n">
        <v>3.9488</v>
      </c>
      <c r="E52" s="155"/>
      <c r="XEQ52" s="0"/>
      <c r="XER52" s="0"/>
      <c r="XES52" s="0"/>
      <c r="XET52" s="0"/>
      <c r="XEU52" s="0"/>
      <c r="XEV52" s="0"/>
      <c r="XEW52" s="0"/>
      <c r="XEX52" s="0"/>
      <c r="XEY52" s="0"/>
      <c r="XEZ52" s="0"/>
      <c r="XFA52" s="0"/>
      <c r="XFB52" s="0"/>
    </row>
    <row r="53" s="1" customFormat="true" ht="15.75" hidden="false" customHeight="true" outlineLevel="0" collapsed="false">
      <c r="B53" s="158" t="s">
        <v>424</v>
      </c>
      <c r="C53" s="158"/>
      <c r="D53" s="157" t="n">
        <v>-840</v>
      </c>
      <c r="E53" s="155"/>
      <c r="XEQ53" s="0"/>
      <c r="XER53" s="0"/>
      <c r="XES53" s="0"/>
      <c r="XET53" s="0"/>
      <c r="XEU53" s="0"/>
      <c r="XEV53" s="0"/>
      <c r="XEW53" s="0"/>
      <c r="XEX53" s="0"/>
      <c r="XEY53" s="0"/>
      <c r="XEZ53" s="0"/>
      <c r="XFA53" s="0"/>
      <c r="XFB53" s="0"/>
    </row>
    <row r="54" s="1" customFormat="true" ht="15.75" hidden="false" customHeight="true" outlineLevel="0" collapsed="false">
      <c r="B54" s="158" t="s">
        <v>425</v>
      </c>
      <c r="C54" s="158"/>
      <c r="D54" s="157" t="n">
        <v>-21.93385</v>
      </c>
      <c r="E54" s="155"/>
      <c r="XEQ54" s="0"/>
      <c r="XER54" s="0"/>
      <c r="XES54" s="0"/>
      <c r="XET54" s="0"/>
      <c r="XEU54" s="0"/>
      <c r="XEV54" s="0"/>
      <c r="XEW54" s="0"/>
      <c r="XEX54" s="0"/>
      <c r="XEY54" s="0"/>
      <c r="XEZ54" s="0"/>
      <c r="XFA54" s="0"/>
      <c r="XFB54" s="0"/>
    </row>
    <row r="55" s="1" customFormat="true" ht="26.85" hidden="false" customHeight="true" outlineLevel="0" collapsed="false">
      <c r="B55" s="161" t="s">
        <v>426</v>
      </c>
      <c r="C55" s="161"/>
      <c r="D55" s="157"/>
      <c r="E55" s="155"/>
      <c r="XEQ55" s="0"/>
      <c r="XER55" s="0"/>
      <c r="XES55" s="0"/>
      <c r="XET55" s="0"/>
      <c r="XEU55" s="0"/>
      <c r="XEV55" s="0"/>
      <c r="XEW55" s="0"/>
      <c r="XEX55" s="0"/>
      <c r="XEY55" s="0"/>
      <c r="XEZ55" s="0"/>
      <c r="XFA55" s="0"/>
      <c r="XFB55" s="0"/>
    </row>
    <row r="56" s="1" customFormat="true" ht="15.75" hidden="false" customHeight="true" outlineLevel="0" collapsed="false">
      <c r="B56" s="162"/>
      <c r="C56" s="162"/>
      <c r="D56" s="162"/>
      <c r="E56" s="162"/>
      <c r="XEQ56" s="0"/>
      <c r="XER56" s="0"/>
      <c r="XES56" s="0"/>
      <c r="XET56" s="0"/>
      <c r="XEU56" s="0"/>
      <c r="XEV56" s="0"/>
      <c r="XEW56" s="0"/>
      <c r="XEX56" s="0"/>
      <c r="XEY56" s="0"/>
      <c r="XEZ56" s="0"/>
      <c r="XFA56" s="0"/>
      <c r="XFB56" s="0"/>
    </row>
    <row r="57" s="1" customFormat="true" ht="39.55" hidden="false" customHeight="false" outlineLevel="0" collapsed="false">
      <c r="B57" s="152" t="s">
        <v>65</v>
      </c>
      <c r="C57" s="153" t="str">
        <f aca="false">VLOOKUP(B57,'MEDIÇÃO 4'!$A$20:$C$199,2,0)</f>
        <v>Fôrma em chapa de madeira compensada plastificada 12mm para estrutura em geral, 5 reaproveitamentos, reforçada com sarrafos de madeira 2.5x10cm (incl material, corte, montagem, escoras em eucalipto e desforma)</v>
      </c>
      <c r="D57" s="154" t="str">
        <f aca="false">VLOOKUP(B57,'MEDIÇÃO 4'!$A$20:$C$41,3,0)</f>
        <v>m2</v>
      </c>
      <c r="E57" s="155" t="n">
        <f aca="false">SUM(D110:D128)</f>
        <v>56.32</v>
      </c>
      <c r="XEQ57" s="0"/>
      <c r="XER57" s="0"/>
      <c r="XES57" s="0"/>
      <c r="XET57" s="0"/>
      <c r="XEU57" s="0"/>
      <c r="XEV57" s="0"/>
      <c r="XEW57" s="0"/>
      <c r="XEX57" s="0"/>
      <c r="XEY57" s="0"/>
      <c r="XEZ57" s="0"/>
      <c r="XFA57" s="0"/>
      <c r="XFB57" s="0"/>
    </row>
    <row r="58" s="1" customFormat="true" ht="15.75" hidden="false" customHeight="true" outlineLevel="0" collapsed="false">
      <c r="B58" s="163" t="s">
        <v>427</v>
      </c>
      <c r="C58" s="163"/>
      <c r="D58" s="163"/>
      <c r="E58" s="155"/>
      <c r="XEQ58" s="0"/>
      <c r="XER58" s="0"/>
      <c r="XES58" s="0"/>
      <c r="XET58" s="0"/>
      <c r="XEU58" s="0"/>
      <c r="XEV58" s="0"/>
      <c r="XEW58" s="0"/>
      <c r="XEX58" s="0"/>
      <c r="XEY58" s="0"/>
      <c r="XEZ58" s="0"/>
      <c r="XFA58" s="0"/>
      <c r="XFB58" s="0"/>
    </row>
    <row r="59" s="1" customFormat="true" ht="15.75" hidden="false" customHeight="true" outlineLevel="0" collapsed="false">
      <c r="B59" s="156" t="s">
        <v>428</v>
      </c>
      <c r="C59" s="156"/>
      <c r="D59" s="157"/>
      <c r="E59" s="155"/>
      <c r="XEQ59" s="0"/>
      <c r="XER59" s="0"/>
      <c r="XES59" s="0"/>
      <c r="XET59" s="0"/>
      <c r="XEU59" s="0"/>
      <c r="XEV59" s="0"/>
      <c r="XEW59" s="0"/>
      <c r="XEX59" s="0"/>
      <c r="XEY59" s="0"/>
      <c r="XEZ59" s="0"/>
      <c r="XFA59" s="0"/>
      <c r="XFB59" s="0"/>
    </row>
    <row r="60" s="1" customFormat="true" ht="15.75" hidden="false" customHeight="true" outlineLevel="0" collapsed="false">
      <c r="B60" s="159" t="s">
        <v>429</v>
      </c>
      <c r="C60" s="159"/>
      <c r="D60" s="157" t="n">
        <v>53.46</v>
      </c>
      <c r="E60" s="155"/>
      <c r="XEQ60" s="0"/>
      <c r="XER60" s="0"/>
      <c r="XES60" s="0"/>
      <c r="XET60" s="0"/>
      <c r="XEU60" s="0"/>
      <c r="XEV60" s="0"/>
      <c r="XEW60" s="0"/>
      <c r="XEX60" s="0"/>
      <c r="XEY60" s="0"/>
      <c r="XEZ60" s="0"/>
      <c r="XFA60" s="0"/>
      <c r="XFB60" s="0"/>
    </row>
    <row r="61" s="1" customFormat="true" ht="15.75" hidden="false" customHeight="true" outlineLevel="0" collapsed="false">
      <c r="B61" s="163" t="s">
        <v>430</v>
      </c>
      <c r="C61" s="163"/>
      <c r="D61" s="163"/>
      <c r="E61" s="155"/>
      <c r="XEQ61" s="0"/>
      <c r="XER61" s="0"/>
      <c r="XES61" s="0"/>
      <c r="XET61" s="0"/>
      <c r="XEU61" s="0"/>
      <c r="XEV61" s="0"/>
      <c r="XEW61" s="0"/>
      <c r="XEX61" s="0"/>
      <c r="XEY61" s="0"/>
      <c r="XEZ61" s="0"/>
      <c r="XFA61" s="0"/>
      <c r="XFB61" s="0"/>
    </row>
    <row r="62" s="1" customFormat="true" ht="15.75" hidden="false" customHeight="true" outlineLevel="0" collapsed="false">
      <c r="B62" s="156" t="s">
        <v>431</v>
      </c>
      <c r="C62" s="156"/>
      <c r="D62" s="157"/>
      <c r="E62" s="155"/>
      <c r="XEQ62" s="0"/>
      <c r="XER62" s="0"/>
      <c r="XES62" s="0"/>
      <c r="XET62" s="0"/>
      <c r="XEU62" s="0"/>
      <c r="XEV62" s="0"/>
      <c r="XEW62" s="0"/>
      <c r="XEX62" s="0"/>
      <c r="XEY62" s="0"/>
      <c r="XEZ62" s="0"/>
      <c r="XFA62" s="0"/>
      <c r="XFB62" s="0"/>
    </row>
    <row r="63" s="1" customFormat="true" ht="15.75" hidden="false" customHeight="true" outlineLevel="0" collapsed="false">
      <c r="B63" s="164" t="s">
        <v>432</v>
      </c>
      <c r="C63" s="164"/>
      <c r="D63" s="157"/>
      <c r="E63" s="155"/>
      <c r="XEQ63" s="0"/>
      <c r="XER63" s="0"/>
      <c r="XES63" s="0"/>
      <c r="XET63" s="0"/>
      <c r="XEU63" s="0"/>
      <c r="XEV63" s="0"/>
      <c r="XEW63" s="0"/>
      <c r="XEX63" s="0"/>
      <c r="XEY63" s="0"/>
      <c r="XEZ63" s="0"/>
      <c r="XFA63" s="0"/>
      <c r="XFB63" s="0"/>
    </row>
    <row r="64" s="1" customFormat="true" ht="15.75" hidden="false" customHeight="true" outlineLevel="0" collapsed="false">
      <c r="B64" s="159" t="s">
        <v>433</v>
      </c>
      <c r="C64" s="159"/>
      <c r="D64" s="157" t="n">
        <v>5.5735</v>
      </c>
      <c r="E64" s="155"/>
      <c r="XEQ64" s="0"/>
      <c r="XER64" s="0"/>
      <c r="XES64" s="0"/>
      <c r="XET64" s="0"/>
      <c r="XEU64" s="0"/>
      <c r="XEV64" s="0"/>
      <c r="XEW64" s="0"/>
      <c r="XEX64" s="0"/>
      <c r="XEY64" s="0"/>
      <c r="XEZ64" s="0"/>
      <c r="XFA64" s="0"/>
      <c r="XFB64" s="0"/>
    </row>
    <row r="65" s="1" customFormat="true" ht="15.75" hidden="false" customHeight="true" outlineLevel="0" collapsed="false">
      <c r="B65" s="159" t="s">
        <v>434</v>
      </c>
      <c r="C65" s="159"/>
      <c r="D65" s="157" t="n">
        <v>3.3441</v>
      </c>
      <c r="E65" s="155"/>
      <c r="XEQ65" s="0"/>
      <c r="XER65" s="0"/>
      <c r="XES65" s="0"/>
      <c r="XET65" s="0"/>
      <c r="XEU65" s="0"/>
      <c r="XEV65" s="0"/>
      <c r="XEW65" s="0"/>
      <c r="XEX65" s="0"/>
      <c r="XEY65" s="0"/>
      <c r="XEZ65" s="0"/>
      <c r="XFA65" s="0"/>
      <c r="XFB65" s="0"/>
    </row>
    <row r="66" s="1" customFormat="true" ht="15.75" hidden="false" customHeight="true" outlineLevel="0" collapsed="false">
      <c r="B66" s="159" t="s">
        <v>435</v>
      </c>
      <c r="C66" s="159"/>
      <c r="D66" s="157" t="n">
        <v>2.4282</v>
      </c>
      <c r="E66" s="155"/>
      <c r="XEQ66" s="0"/>
      <c r="XER66" s="0"/>
      <c r="XES66" s="0"/>
      <c r="XET66" s="0"/>
      <c r="XEU66" s="0"/>
      <c r="XEV66" s="0"/>
      <c r="XEW66" s="0"/>
      <c r="XEX66" s="0"/>
      <c r="XEY66" s="0"/>
      <c r="XEZ66" s="0"/>
      <c r="XFA66" s="0"/>
      <c r="XFB66" s="0"/>
    </row>
    <row r="67" s="1" customFormat="true" ht="15.75" hidden="false" customHeight="true" outlineLevel="0" collapsed="false">
      <c r="B67" s="159" t="s">
        <v>436</v>
      </c>
      <c r="C67" s="159"/>
      <c r="D67" s="157" t="n">
        <v>3.41</v>
      </c>
      <c r="E67" s="155"/>
      <c r="XEQ67" s="0"/>
      <c r="XER67" s="0"/>
      <c r="XES67" s="0"/>
      <c r="XET67" s="0"/>
      <c r="XEU67" s="0"/>
      <c r="XEV67" s="0"/>
      <c r="XEW67" s="0"/>
      <c r="XEX67" s="0"/>
      <c r="XEY67" s="0"/>
      <c r="XEZ67" s="0"/>
      <c r="XFA67" s="0"/>
      <c r="XFB67" s="0"/>
    </row>
    <row r="68" s="1" customFormat="true" ht="15.75" hidden="false" customHeight="true" outlineLevel="0" collapsed="false">
      <c r="B68" s="159" t="s">
        <v>437</v>
      </c>
      <c r="C68" s="159"/>
      <c r="D68" s="157" t="n">
        <v>3.905</v>
      </c>
      <c r="E68" s="155"/>
      <c r="XEQ68" s="0"/>
      <c r="XER68" s="0"/>
      <c r="XES68" s="0"/>
      <c r="XET68" s="0"/>
      <c r="XEU68" s="0"/>
      <c r="XEV68" s="0"/>
      <c r="XEW68" s="0"/>
      <c r="XEX68" s="0"/>
      <c r="XEY68" s="0"/>
      <c r="XEZ68" s="0"/>
      <c r="XFA68" s="0"/>
      <c r="XFB68" s="0"/>
    </row>
    <row r="69" s="1" customFormat="true" ht="15.75" hidden="false" customHeight="true" outlineLevel="0" collapsed="false">
      <c r="B69" s="159" t="s">
        <v>438</v>
      </c>
      <c r="C69" s="159"/>
      <c r="D69" s="157" t="n">
        <v>3.8</v>
      </c>
      <c r="E69" s="155"/>
      <c r="XEQ69" s="0"/>
      <c r="XER69" s="0"/>
      <c r="XES69" s="0"/>
      <c r="XET69" s="0"/>
      <c r="XEU69" s="0"/>
      <c r="XEV69" s="0"/>
      <c r="XEW69" s="0"/>
      <c r="XEX69" s="0"/>
      <c r="XEY69" s="0"/>
      <c r="XEZ69" s="0"/>
      <c r="XFA69" s="0"/>
      <c r="XFB69" s="0"/>
    </row>
    <row r="70" s="1" customFormat="true" ht="15.75" hidden="false" customHeight="true" outlineLevel="0" collapsed="false">
      <c r="B70" s="159" t="s">
        <v>439</v>
      </c>
      <c r="C70" s="159"/>
      <c r="D70" s="157" t="n">
        <v>4.757</v>
      </c>
      <c r="E70" s="155"/>
      <c r="XEQ70" s="0"/>
      <c r="XER70" s="0"/>
      <c r="XES70" s="0"/>
      <c r="XET70" s="0"/>
      <c r="XEU70" s="0"/>
      <c r="XEV70" s="0"/>
      <c r="XEW70" s="0"/>
      <c r="XEX70" s="0"/>
      <c r="XEY70" s="0"/>
      <c r="XEZ70" s="0"/>
      <c r="XFA70" s="0"/>
      <c r="XFB70" s="0"/>
    </row>
    <row r="71" s="1" customFormat="true" ht="15.75" hidden="false" customHeight="true" outlineLevel="0" collapsed="false">
      <c r="B71" s="159" t="s">
        <v>440</v>
      </c>
      <c r="C71" s="159"/>
      <c r="D71" s="157" t="n">
        <v>8.875</v>
      </c>
      <c r="E71" s="155"/>
      <c r="XEQ71" s="0"/>
      <c r="XER71" s="0"/>
      <c r="XES71" s="0"/>
      <c r="XET71" s="0"/>
      <c r="XEU71" s="0"/>
      <c r="XEV71" s="0"/>
      <c r="XEW71" s="0"/>
      <c r="XEX71" s="0"/>
      <c r="XEY71" s="0"/>
      <c r="XEZ71" s="0"/>
      <c r="XFA71" s="0"/>
      <c r="XFB71" s="0"/>
    </row>
    <row r="72" s="1" customFormat="true" ht="15.75" hidden="false" customHeight="true" outlineLevel="0" collapsed="false">
      <c r="B72" s="159" t="s">
        <v>441</v>
      </c>
      <c r="C72" s="159"/>
      <c r="D72" s="157" t="n">
        <v>2.8</v>
      </c>
      <c r="E72" s="155"/>
      <c r="XEQ72" s="0"/>
      <c r="XER72" s="0"/>
      <c r="XES72" s="0"/>
      <c r="XET72" s="0"/>
      <c r="XEU72" s="0"/>
      <c r="XEV72" s="0"/>
      <c r="XEW72" s="0"/>
      <c r="XEX72" s="0"/>
      <c r="XEY72" s="0"/>
      <c r="XEZ72" s="0"/>
      <c r="XFA72" s="0"/>
      <c r="XFB72" s="0"/>
    </row>
    <row r="73" s="1" customFormat="true" ht="15.75" hidden="false" customHeight="true" outlineLevel="0" collapsed="false">
      <c r="B73" s="159" t="s">
        <v>442</v>
      </c>
      <c r="C73" s="159"/>
      <c r="D73" s="157" t="n">
        <v>5.396</v>
      </c>
      <c r="E73" s="155"/>
      <c r="XEQ73" s="0"/>
      <c r="XER73" s="0"/>
      <c r="XES73" s="0"/>
      <c r="XET73" s="0"/>
      <c r="XEU73" s="0"/>
      <c r="XEV73" s="0"/>
      <c r="XEW73" s="0"/>
      <c r="XEX73" s="0"/>
      <c r="XEY73" s="0"/>
      <c r="XEZ73" s="0"/>
      <c r="XFA73" s="0"/>
      <c r="XFB73" s="0"/>
    </row>
    <row r="74" s="1" customFormat="true" ht="15.75" hidden="false" customHeight="true" outlineLevel="0" collapsed="false">
      <c r="B74" s="159" t="s">
        <v>443</v>
      </c>
      <c r="C74" s="159"/>
      <c r="D74" s="157" t="n">
        <v>3.408</v>
      </c>
      <c r="E74" s="155"/>
      <c r="XEQ74" s="0"/>
      <c r="XER74" s="0"/>
      <c r="XES74" s="0"/>
      <c r="XET74" s="0"/>
      <c r="XEU74" s="0"/>
      <c r="XEV74" s="0"/>
      <c r="XEW74" s="0"/>
      <c r="XEX74" s="0"/>
      <c r="XEY74" s="0"/>
      <c r="XEZ74" s="0"/>
      <c r="XFA74" s="0"/>
      <c r="XFB74" s="0"/>
    </row>
    <row r="75" s="1" customFormat="true" ht="15.75" hidden="false" customHeight="true" outlineLevel="0" collapsed="false">
      <c r="B75" s="159" t="s">
        <v>444</v>
      </c>
      <c r="C75" s="159"/>
      <c r="D75" s="157" t="n">
        <v>4.828</v>
      </c>
      <c r="E75" s="155"/>
      <c r="XEQ75" s="0"/>
      <c r="XER75" s="0"/>
      <c r="XES75" s="0"/>
      <c r="XET75" s="0"/>
      <c r="XEU75" s="0"/>
      <c r="XEV75" s="0"/>
      <c r="XEW75" s="0"/>
      <c r="XEX75" s="0"/>
      <c r="XEY75" s="0"/>
      <c r="XEZ75" s="0"/>
      <c r="XFA75" s="0"/>
      <c r="XFB75" s="0"/>
    </row>
    <row r="76" s="1" customFormat="true" ht="15.75" hidden="false" customHeight="true" outlineLevel="0" collapsed="false">
      <c r="B76" s="164" t="s">
        <v>397</v>
      </c>
      <c r="C76" s="164"/>
      <c r="D76" s="157"/>
      <c r="E76" s="155"/>
      <c r="XEQ76" s="0"/>
      <c r="XER76" s="0"/>
      <c r="XES76" s="0"/>
      <c r="XET76" s="0"/>
      <c r="XEU76" s="0"/>
      <c r="XEV76" s="0"/>
      <c r="XEW76" s="0"/>
      <c r="XEX76" s="0"/>
      <c r="XEY76" s="0"/>
      <c r="XEZ76" s="0"/>
      <c r="XFA76" s="0"/>
      <c r="XFB76" s="0"/>
    </row>
    <row r="77" s="1" customFormat="true" ht="15.75" hidden="false" customHeight="true" outlineLevel="0" collapsed="false">
      <c r="B77" s="159" t="s">
        <v>445</v>
      </c>
      <c r="C77" s="159"/>
      <c r="D77" s="157" t="n">
        <v>2.3205</v>
      </c>
      <c r="E77" s="155"/>
      <c r="XEQ77" s="0"/>
      <c r="XER77" s="0"/>
      <c r="XES77" s="0"/>
      <c r="XET77" s="0"/>
      <c r="XEU77" s="0"/>
      <c r="XEV77" s="0"/>
      <c r="XEW77" s="0"/>
      <c r="XEX77" s="0"/>
      <c r="XEY77" s="0"/>
      <c r="XEZ77" s="0"/>
      <c r="XFA77" s="0"/>
      <c r="XFB77" s="0"/>
    </row>
    <row r="78" s="1" customFormat="true" ht="15.75" hidden="false" customHeight="true" outlineLevel="0" collapsed="false">
      <c r="B78" s="159" t="s">
        <v>446</v>
      </c>
      <c r="C78" s="159"/>
      <c r="D78" s="157" t="n">
        <v>1.68</v>
      </c>
      <c r="E78" s="155"/>
      <c r="XEQ78" s="0"/>
      <c r="XER78" s="0"/>
      <c r="XES78" s="0"/>
      <c r="XET78" s="0"/>
      <c r="XEU78" s="0"/>
      <c r="XEV78" s="0"/>
      <c r="XEW78" s="0"/>
      <c r="XEX78" s="0"/>
      <c r="XEY78" s="0"/>
      <c r="XEZ78" s="0"/>
      <c r="XFA78" s="0"/>
      <c r="XFB78" s="0"/>
    </row>
    <row r="79" s="1" customFormat="true" ht="15.75" hidden="false" customHeight="true" outlineLevel="0" collapsed="false">
      <c r="B79" s="159" t="s">
        <v>447</v>
      </c>
      <c r="C79" s="159"/>
      <c r="D79" s="157" t="n">
        <v>2.5245</v>
      </c>
      <c r="E79" s="155"/>
      <c r="XEQ79" s="0"/>
      <c r="XER79" s="0"/>
      <c r="XES79" s="0"/>
      <c r="XET79" s="0"/>
      <c r="XEU79" s="0"/>
      <c r="XEV79" s="0"/>
      <c r="XEW79" s="0"/>
      <c r="XEX79" s="0"/>
      <c r="XEY79" s="0"/>
      <c r="XEZ79" s="0"/>
      <c r="XFA79" s="0"/>
      <c r="XFB79" s="0"/>
    </row>
    <row r="80" s="1" customFormat="true" ht="15.75" hidden="false" customHeight="true" outlineLevel="0" collapsed="false">
      <c r="B80" s="159" t="s">
        <v>448</v>
      </c>
      <c r="C80" s="159"/>
      <c r="D80" s="157" t="n">
        <v>1.6728</v>
      </c>
      <c r="E80" s="155"/>
      <c r="XEQ80" s="0"/>
      <c r="XER80" s="0"/>
      <c r="XES80" s="0"/>
      <c r="XET80" s="0"/>
      <c r="XEU80" s="0"/>
      <c r="XEV80" s="0"/>
      <c r="XEW80" s="0"/>
      <c r="XEX80" s="0"/>
      <c r="XEY80" s="0"/>
      <c r="XEZ80" s="0"/>
      <c r="XFA80" s="0"/>
      <c r="XFB80" s="0"/>
    </row>
    <row r="81" s="1" customFormat="true" ht="15.75" hidden="false" customHeight="true" outlineLevel="0" collapsed="false">
      <c r="B81" s="159" t="s">
        <v>449</v>
      </c>
      <c r="C81" s="159"/>
      <c r="D81" s="157" t="n">
        <v>3.417</v>
      </c>
      <c r="E81" s="155"/>
      <c r="XEQ81" s="0"/>
      <c r="XER81" s="0"/>
      <c r="XES81" s="0"/>
      <c r="XET81" s="0"/>
      <c r="XEU81" s="0"/>
      <c r="XEV81" s="0"/>
      <c r="XEW81" s="0"/>
      <c r="XEX81" s="0"/>
      <c r="XEY81" s="0"/>
      <c r="XEZ81" s="0"/>
      <c r="XFA81" s="0"/>
      <c r="XFB81" s="0"/>
    </row>
    <row r="82" s="1" customFormat="true" ht="15.75" hidden="false" customHeight="true" outlineLevel="0" collapsed="false">
      <c r="B82" s="159" t="s">
        <v>450</v>
      </c>
      <c r="C82" s="159"/>
      <c r="D82" s="157" t="n">
        <v>3.774</v>
      </c>
      <c r="E82" s="155"/>
      <c r="XEQ82" s="0"/>
      <c r="XER82" s="0"/>
      <c r="XES82" s="0"/>
      <c r="XET82" s="0"/>
      <c r="XEU82" s="0"/>
      <c r="XEV82" s="0"/>
      <c r="XEW82" s="0"/>
      <c r="XEX82" s="0"/>
      <c r="XEY82" s="0"/>
      <c r="XEZ82" s="0"/>
      <c r="XFA82" s="0"/>
      <c r="XFB82" s="0"/>
    </row>
    <row r="83" s="1" customFormat="true" ht="15.75" hidden="false" customHeight="true" outlineLevel="0" collapsed="false">
      <c r="B83" s="159" t="s">
        <v>451</v>
      </c>
      <c r="C83" s="159"/>
      <c r="D83" s="157" t="n">
        <v>2.0145</v>
      </c>
      <c r="E83" s="155"/>
      <c r="XEQ83" s="0"/>
      <c r="XER83" s="0"/>
      <c r="XES83" s="0"/>
      <c r="XET83" s="0"/>
      <c r="XEU83" s="0"/>
      <c r="XEV83" s="0"/>
      <c r="XEW83" s="0"/>
      <c r="XEX83" s="0"/>
      <c r="XEY83" s="0"/>
      <c r="XEZ83" s="0"/>
      <c r="XFA83" s="0"/>
      <c r="XFB83" s="0"/>
    </row>
    <row r="84" s="1" customFormat="true" ht="15.75" hidden="false" customHeight="true" outlineLevel="0" collapsed="false">
      <c r="B84" s="159" t="s">
        <v>452</v>
      </c>
      <c r="C84" s="159"/>
      <c r="D84" s="157" t="n">
        <v>10.4</v>
      </c>
      <c r="E84" s="155"/>
      <c r="XEQ84" s="0"/>
      <c r="XER84" s="0"/>
      <c r="XES84" s="0"/>
      <c r="XET84" s="0"/>
      <c r="XEU84" s="0"/>
      <c r="XEV84" s="0"/>
      <c r="XEW84" s="0"/>
      <c r="XEX84" s="0"/>
      <c r="XEY84" s="0"/>
      <c r="XEZ84" s="0"/>
      <c r="XFA84" s="0"/>
      <c r="XFB84" s="0"/>
    </row>
    <row r="85" s="1" customFormat="true" ht="15.75" hidden="false" customHeight="true" outlineLevel="0" collapsed="false">
      <c r="B85" s="159" t="s">
        <v>453</v>
      </c>
      <c r="C85" s="159"/>
      <c r="D85" s="157" t="n">
        <v>3.2385</v>
      </c>
      <c r="E85" s="155"/>
      <c r="XEQ85" s="0"/>
      <c r="XER85" s="0"/>
      <c r="XES85" s="0"/>
      <c r="XET85" s="0"/>
      <c r="XEU85" s="0"/>
      <c r="XEV85" s="0"/>
      <c r="XEW85" s="0"/>
      <c r="XEX85" s="0"/>
      <c r="XEY85" s="0"/>
      <c r="XEZ85" s="0"/>
      <c r="XFA85" s="0"/>
      <c r="XFB85" s="0"/>
    </row>
    <row r="86" s="1" customFormat="true" ht="15.75" hidden="false" customHeight="true" outlineLevel="0" collapsed="false">
      <c r="B86" s="159" t="s">
        <v>454</v>
      </c>
      <c r="C86" s="159"/>
      <c r="D86" s="157" t="n">
        <v>2.45</v>
      </c>
      <c r="E86" s="155"/>
      <c r="XEQ86" s="0"/>
      <c r="XER86" s="0"/>
      <c r="XES86" s="0"/>
      <c r="XET86" s="0"/>
      <c r="XEU86" s="0"/>
      <c r="XEV86" s="0"/>
      <c r="XEW86" s="0"/>
      <c r="XEX86" s="0"/>
      <c r="XEY86" s="0"/>
      <c r="XEZ86" s="0"/>
      <c r="XFA86" s="0"/>
      <c r="XFB86" s="0"/>
    </row>
    <row r="87" s="1" customFormat="true" ht="15.75" hidden="false" customHeight="true" outlineLevel="0" collapsed="false">
      <c r="B87" s="159" t="s">
        <v>455</v>
      </c>
      <c r="C87" s="159"/>
      <c r="D87" s="157" t="n">
        <v>1.84</v>
      </c>
      <c r="E87" s="155"/>
      <c r="XEQ87" s="0"/>
      <c r="XER87" s="0"/>
      <c r="XES87" s="0"/>
      <c r="XET87" s="0"/>
      <c r="XEU87" s="0"/>
      <c r="XEV87" s="0"/>
      <c r="XEW87" s="0"/>
      <c r="XEX87" s="0"/>
      <c r="XEY87" s="0"/>
      <c r="XEZ87" s="0"/>
      <c r="XFA87" s="0"/>
      <c r="XFB87" s="0"/>
    </row>
    <row r="88" s="1" customFormat="true" ht="15.75" hidden="false" customHeight="true" outlineLevel="0" collapsed="false">
      <c r="B88" s="159" t="s">
        <v>456</v>
      </c>
      <c r="C88" s="159"/>
      <c r="D88" s="157" t="n">
        <v>3.24</v>
      </c>
      <c r="E88" s="155"/>
      <c r="XEQ88" s="0"/>
      <c r="XER88" s="0"/>
      <c r="XES88" s="0"/>
      <c r="XET88" s="0"/>
      <c r="XEU88" s="0"/>
      <c r="XEV88" s="0"/>
      <c r="XEW88" s="0"/>
      <c r="XEX88" s="0"/>
      <c r="XEY88" s="0"/>
      <c r="XEZ88" s="0"/>
      <c r="XFA88" s="0"/>
      <c r="XFB88" s="0"/>
    </row>
    <row r="89" s="1" customFormat="true" ht="15.75" hidden="false" customHeight="true" outlineLevel="0" collapsed="false">
      <c r="B89" s="156" t="s">
        <v>457</v>
      </c>
      <c r="C89" s="156"/>
      <c r="D89" s="157"/>
      <c r="E89" s="155"/>
      <c r="XEQ89" s="0"/>
      <c r="XER89" s="0"/>
      <c r="XES89" s="0"/>
      <c r="XET89" s="0"/>
      <c r="XEU89" s="0"/>
      <c r="XEV89" s="0"/>
      <c r="XEW89" s="0"/>
      <c r="XEX89" s="0"/>
      <c r="XEY89" s="0"/>
      <c r="XEZ89" s="0"/>
      <c r="XFA89" s="0"/>
      <c r="XFB89" s="0"/>
    </row>
    <row r="90" s="1" customFormat="true" ht="15.75" hidden="false" customHeight="true" outlineLevel="0" collapsed="false">
      <c r="B90" s="159" t="s">
        <v>458</v>
      </c>
      <c r="C90" s="159"/>
      <c r="D90" s="157"/>
      <c r="E90" s="155"/>
      <c r="XEQ90" s="0"/>
      <c r="XER90" s="0"/>
      <c r="XES90" s="0"/>
      <c r="XET90" s="0"/>
      <c r="XEU90" s="0"/>
      <c r="XEV90" s="0"/>
      <c r="XEW90" s="0"/>
      <c r="XEX90" s="0"/>
      <c r="XEY90" s="0"/>
      <c r="XEZ90" s="0"/>
      <c r="XFA90" s="0"/>
      <c r="XFB90" s="0"/>
    </row>
    <row r="91" s="1" customFormat="true" ht="15.75" hidden="false" customHeight="true" outlineLevel="0" collapsed="false">
      <c r="B91" s="159" t="s">
        <v>459</v>
      </c>
      <c r="C91" s="159"/>
      <c r="D91" s="157" t="n">
        <v>13.44</v>
      </c>
      <c r="E91" s="155"/>
      <c r="XEQ91" s="0"/>
      <c r="XER91" s="0"/>
      <c r="XES91" s="0"/>
      <c r="XET91" s="0"/>
      <c r="XEU91" s="0"/>
      <c r="XEV91" s="0"/>
      <c r="XEW91" s="0"/>
      <c r="XEX91" s="0"/>
      <c r="XEY91" s="0"/>
      <c r="XEZ91" s="0"/>
      <c r="XFA91" s="0"/>
      <c r="XFB91" s="0"/>
    </row>
    <row r="92" s="1" customFormat="true" ht="15.75" hidden="false" customHeight="true" outlineLevel="0" collapsed="false">
      <c r="B92" s="156" t="s">
        <v>460</v>
      </c>
      <c r="C92" s="156"/>
      <c r="D92" s="157"/>
      <c r="E92" s="155"/>
      <c r="XEQ92" s="0"/>
      <c r="XER92" s="0"/>
      <c r="XES92" s="0"/>
      <c r="XET92" s="0"/>
      <c r="XEU92" s="0"/>
      <c r="XEV92" s="0"/>
      <c r="XEW92" s="0"/>
      <c r="XEX92" s="0"/>
      <c r="XEY92" s="0"/>
      <c r="XEZ92" s="0"/>
      <c r="XFA92" s="0"/>
      <c r="XFB92" s="0"/>
    </row>
    <row r="93" s="1" customFormat="true" ht="15.75" hidden="false" customHeight="true" outlineLevel="0" collapsed="false">
      <c r="B93" s="164" t="s">
        <v>397</v>
      </c>
      <c r="C93" s="164"/>
      <c r="D93" s="157"/>
      <c r="E93" s="155"/>
      <c r="XEQ93" s="0"/>
      <c r="XER93" s="0"/>
      <c r="XES93" s="0"/>
      <c r="XET93" s="0"/>
      <c r="XEU93" s="0"/>
      <c r="XEV93" s="0"/>
      <c r="XEW93" s="0"/>
      <c r="XEX93" s="0"/>
      <c r="XEY93" s="0"/>
      <c r="XEZ93" s="0"/>
      <c r="XFA93" s="0"/>
      <c r="XFB93" s="0"/>
    </row>
    <row r="94" s="1" customFormat="true" ht="15.75" hidden="false" customHeight="true" outlineLevel="0" collapsed="false">
      <c r="B94" s="159" t="s">
        <v>461</v>
      </c>
      <c r="C94" s="159"/>
      <c r="D94" s="157" t="n">
        <v>4.455</v>
      </c>
      <c r="E94" s="155"/>
      <c r="XEQ94" s="0"/>
      <c r="XER94" s="0"/>
      <c r="XES94" s="0"/>
      <c r="XET94" s="0"/>
      <c r="XEU94" s="0"/>
      <c r="XEV94" s="0"/>
      <c r="XEW94" s="0"/>
      <c r="XEX94" s="0"/>
      <c r="XEY94" s="0"/>
      <c r="XEZ94" s="0"/>
      <c r="XFA94" s="0"/>
      <c r="XFB94" s="0"/>
    </row>
    <row r="95" s="1" customFormat="true" ht="15.75" hidden="false" customHeight="true" outlineLevel="0" collapsed="false">
      <c r="B95" s="159" t="s">
        <v>462</v>
      </c>
      <c r="C95" s="159"/>
      <c r="D95" s="157" t="n">
        <v>1.65</v>
      </c>
      <c r="E95" s="155"/>
      <c r="XEQ95" s="0"/>
      <c r="XER95" s="0"/>
      <c r="XES95" s="0"/>
      <c r="XET95" s="0"/>
      <c r="XEU95" s="0"/>
      <c r="XEV95" s="0"/>
      <c r="XEW95" s="0"/>
      <c r="XEX95" s="0"/>
      <c r="XEY95" s="0"/>
      <c r="XEZ95" s="0"/>
      <c r="XFA95" s="0"/>
      <c r="XFB95" s="0"/>
    </row>
    <row r="96" s="1" customFormat="true" ht="15.75" hidden="false" customHeight="true" outlineLevel="0" collapsed="false">
      <c r="B96" s="159" t="s">
        <v>463</v>
      </c>
      <c r="C96" s="159"/>
      <c r="D96" s="157" t="n">
        <v>1.89</v>
      </c>
      <c r="E96" s="155"/>
      <c r="XEQ96" s="0"/>
      <c r="XER96" s="0"/>
      <c r="XES96" s="0"/>
      <c r="XET96" s="0"/>
      <c r="XEU96" s="0"/>
      <c r="XEV96" s="0"/>
      <c r="XEW96" s="0"/>
      <c r="XEX96" s="0"/>
      <c r="XEY96" s="0"/>
      <c r="XEZ96" s="0"/>
      <c r="XFA96" s="0"/>
      <c r="XFB96" s="0"/>
    </row>
    <row r="97" s="1" customFormat="true" ht="15.75" hidden="false" customHeight="true" outlineLevel="0" collapsed="false">
      <c r="B97" s="159" t="s">
        <v>464</v>
      </c>
      <c r="C97" s="159"/>
      <c r="D97" s="157" t="n">
        <v>0.7</v>
      </c>
      <c r="E97" s="155"/>
      <c r="XEQ97" s="0"/>
      <c r="XER97" s="0"/>
      <c r="XES97" s="0"/>
      <c r="XET97" s="0"/>
      <c r="XEU97" s="0"/>
      <c r="XEV97" s="0"/>
      <c r="XEW97" s="0"/>
      <c r="XEX97" s="0"/>
      <c r="XEY97" s="0"/>
      <c r="XEZ97" s="0"/>
      <c r="XFA97" s="0"/>
      <c r="XFB97" s="0"/>
    </row>
    <row r="98" s="1" customFormat="true" ht="15.75" hidden="false" customHeight="true" outlineLevel="0" collapsed="false">
      <c r="B98" s="159" t="s">
        <v>465</v>
      </c>
      <c r="C98" s="159"/>
      <c r="D98" s="157" t="n">
        <v>6.345</v>
      </c>
      <c r="E98" s="155"/>
      <c r="XEQ98" s="0"/>
      <c r="XER98" s="0"/>
      <c r="XES98" s="0"/>
      <c r="XET98" s="0"/>
      <c r="XEU98" s="0"/>
      <c r="XEV98" s="0"/>
      <c r="XEW98" s="0"/>
      <c r="XEX98" s="0"/>
      <c r="XEY98" s="0"/>
      <c r="XEZ98" s="0"/>
      <c r="XFA98" s="0"/>
      <c r="XFB98" s="0"/>
    </row>
    <row r="99" s="1" customFormat="true" ht="15.75" hidden="false" customHeight="true" outlineLevel="0" collapsed="false">
      <c r="B99" s="159" t="s">
        <v>466</v>
      </c>
      <c r="C99" s="159"/>
      <c r="D99" s="157" t="n">
        <v>2.38</v>
      </c>
      <c r="E99" s="155"/>
      <c r="XEQ99" s="0"/>
      <c r="XER99" s="0"/>
      <c r="XES99" s="0"/>
      <c r="XET99" s="0"/>
      <c r="XEU99" s="0"/>
      <c r="XEV99" s="0"/>
      <c r="XEW99" s="0"/>
      <c r="XEX99" s="0"/>
      <c r="XEY99" s="0"/>
      <c r="XEZ99" s="0"/>
      <c r="XFA99" s="0"/>
      <c r="XFB99" s="0"/>
    </row>
    <row r="100" s="1" customFormat="true" ht="15.75" hidden="false" customHeight="true" outlineLevel="0" collapsed="false">
      <c r="B100" s="159" t="s">
        <v>467</v>
      </c>
      <c r="C100" s="159"/>
      <c r="D100" s="157" t="n">
        <v>6.64</v>
      </c>
      <c r="E100" s="155"/>
      <c r="XEQ100" s="0"/>
      <c r="XER100" s="0"/>
      <c r="XES100" s="0"/>
      <c r="XET100" s="0"/>
      <c r="XEU100" s="0"/>
      <c r="XEV100" s="0"/>
      <c r="XEW100" s="0"/>
      <c r="XEX100" s="0"/>
      <c r="XEY100" s="0"/>
      <c r="XEZ100" s="0"/>
      <c r="XFA100" s="0"/>
      <c r="XFB100" s="0"/>
    </row>
    <row r="101" s="1" customFormat="true" ht="15.75" hidden="false" customHeight="true" outlineLevel="0" collapsed="false">
      <c r="B101" s="159" t="s">
        <v>468</v>
      </c>
      <c r="C101" s="159"/>
      <c r="D101" s="157" t="n">
        <v>2.47</v>
      </c>
      <c r="E101" s="155"/>
      <c r="XEQ101" s="0"/>
      <c r="XER101" s="0"/>
      <c r="XES101" s="0"/>
      <c r="XET101" s="0"/>
      <c r="XEU101" s="0"/>
      <c r="XEV101" s="0"/>
      <c r="XEW101" s="0"/>
      <c r="XEX101" s="0"/>
      <c r="XEY101" s="0"/>
      <c r="XEZ101" s="0"/>
      <c r="XFA101" s="0"/>
      <c r="XFB101" s="0"/>
    </row>
    <row r="102" s="1" customFormat="true" ht="15.75" hidden="false" customHeight="true" outlineLevel="0" collapsed="false">
      <c r="B102" s="159" t="s">
        <v>469</v>
      </c>
      <c r="C102" s="159"/>
      <c r="D102" s="157" t="n">
        <v>3.47</v>
      </c>
      <c r="E102" s="155"/>
      <c r="XEQ102" s="0"/>
      <c r="XER102" s="0"/>
      <c r="XES102" s="0"/>
      <c r="XET102" s="0"/>
      <c r="XEU102" s="0"/>
      <c r="XEV102" s="0"/>
      <c r="XEW102" s="0"/>
      <c r="XEX102" s="0"/>
      <c r="XEY102" s="0"/>
      <c r="XEZ102" s="0"/>
      <c r="XFA102" s="0"/>
      <c r="XFB102" s="0"/>
    </row>
    <row r="103" s="1" customFormat="true" ht="15.75" hidden="false" customHeight="true" outlineLevel="0" collapsed="false">
      <c r="B103" s="159" t="s">
        <v>470</v>
      </c>
      <c r="C103" s="159"/>
      <c r="D103" s="157" t="n">
        <v>1.31</v>
      </c>
      <c r="E103" s="155"/>
      <c r="XEQ103" s="0"/>
      <c r="XER103" s="0"/>
      <c r="XES103" s="0"/>
      <c r="XET103" s="0"/>
      <c r="XEU103" s="0"/>
      <c r="XEV103" s="0"/>
      <c r="XEW103" s="0"/>
      <c r="XEX103" s="0"/>
      <c r="XEY103" s="0"/>
      <c r="XEZ103" s="0"/>
      <c r="XFA103" s="0"/>
      <c r="XFB103" s="0"/>
    </row>
    <row r="104" s="1" customFormat="true" ht="15.75" hidden="false" customHeight="true" outlineLevel="0" collapsed="false">
      <c r="B104" s="159" t="s">
        <v>471</v>
      </c>
      <c r="C104" s="159"/>
      <c r="D104" s="157" t="n">
        <v>10.04</v>
      </c>
      <c r="E104" s="155"/>
      <c r="XEQ104" s="0"/>
      <c r="XER104" s="0"/>
      <c r="XES104" s="0"/>
      <c r="XET104" s="0"/>
      <c r="XEU104" s="0"/>
      <c r="XEV104" s="0"/>
      <c r="XEW104" s="0"/>
      <c r="XEX104" s="0"/>
      <c r="XEY104" s="0"/>
      <c r="XEZ104" s="0"/>
      <c r="XFA104" s="0"/>
      <c r="XFB104" s="0"/>
    </row>
    <row r="105" s="1" customFormat="true" ht="15.75" hidden="false" customHeight="true" outlineLevel="0" collapsed="false">
      <c r="B105" s="159" t="s">
        <v>472</v>
      </c>
      <c r="C105" s="159"/>
      <c r="D105" s="157" t="n">
        <v>3.8</v>
      </c>
      <c r="E105" s="155"/>
      <c r="XEQ105" s="0"/>
      <c r="XER105" s="0"/>
      <c r="XES105" s="0"/>
      <c r="XET105" s="0"/>
      <c r="XEU105" s="0"/>
      <c r="XEV105" s="0"/>
      <c r="XEW105" s="0"/>
      <c r="XEX105" s="0"/>
      <c r="XEY105" s="0"/>
      <c r="XEZ105" s="0"/>
      <c r="XFA105" s="0"/>
      <c r="XFB105" s="0"/>
    </row>
    <row r="106" s="1" customFormat="true" ht="15.75" hidden="false" customHeight="true" outlineLevel="0" collapsed="false">
      <c r="B106" s="156" t="s">
        <v>473</v>
      </c>
      <c r="C106" s="156"/>
      <c r="D106" s="157"/>
      <c r="E106" s="155"/>
      <c r="XEQ106" s="0"/>
      <c r="XER106" s="0"/>
      <c r="XES106" s="0"/>
      <c r="XET106" s="0"/>
      <c r="XEU106" s="0"/>
      <c r="XEV106" s="0"/>
      <c r="XEW106" s="0"/>
      <c r="XEX106" s="0"/>
      <c r="XEY106" s="0"/>
      <c r="XEZ106" s="0"/>
      <c r="XFA106" s="0"/>
      <c r="XFB106" s="0"/>
    </row>
    <row r="107" s="1" customFormat="true" ht="15.75" hidden="false" customHeight="true" outlineLevel="0" collapsed="false">
      <c r="B107" s="159" t="s">
        <v>474</v>
      </c>
      <c r="C107" s="159"/>
      <c r="D107" s="157" t="n">
        <v>6.63</v>
      </c>
      <c r="E107" s="155"/>
      <c r="XEQ107" s="0"/>
      <c r="XER107" s="0"/>
      <c r="XES107" s="0"/>
      <c r="XET107" s="0"/>
      <c r="XEU107" s="0"/>
      <c r="XEV107" s="0"/>
      <c r="XEW107" s="0"/>
      <c r="XEX107" s="0"/>
      <c r="XEY107" s="0"/>
      <c r="XEZ107" s="0"/>
      <c r="XFA107" s="0"/>
      <c r="XFB107" s="0"/>
    </row>
    <row r="108" s="1" customFormat="true" ht="15.75" hidden="false" customHeight="true" outlineLevel="0" collapsed="false">
      <c r="B108" s="159" t="s">
        <v>475</v>
      </c>
      <c r="C108" s="159"/>
      <c r="D108" s="157" t="n">
        <v>1.22</v>
      </c>
      <c r="E108" s="155"/>
      <c r="XEQ108" s="0"/>
      <c r="XER108" s="0"/>
      <c r="XES108" s="0"/>
      <c r="XET108" s="0"/>
      <c r="XEU108" s="0"/>
      <c r="XEV108" s="0"/>
      <c r="XEW108" s="0"/>
      <c r="XEX108" s="0"/>
      <c r="XEY108" s="0"/>
      <c r="XEZ108" s="0"/>
      <c r="XFA108" s="0"/>
      <c r="XFB108" s="0"/>
    </row>
    <row r="109" s="1" customFormat="true" ht="15.75" hidden="false" customHeight="true" outlineLevel="0" collapsed="false">
      <c r="B109" s="163" t="s">
        <v>476</v>
      </c>
      <c r="C109" s="163"/>
      <c r="D109" s="163"/>
      <c r="E109" s="155"/>
      <c r="XEQ109" s="0"/>
      <c r="XER109" s="0"/>
      <c r="XES109" s="0"/>
      <c r="XET109" s="0"/>
      <c r="XEU109" s="0"/>
      <c r="XEV109" s="0"/>
      <c r="XEW109" s="0"/>
      <c r="XEX109" s="0"/>
      <c r="XEY109" s="0"/>
      <c r="XEZ109" s="0"/>
      <c r="XFA109" s="0"/>
      <c r="XFB109" s="0"/>
    </row>
    <row r="110" s="1" customFormat="true" ht="15.75" hidden="false" customHeight="true" outlineLevel="0" collapsed="false">
      <c r="B110" s="156" t="s">
        <v>428</v>
      </c>
      <c r="C110" s="156"/>
      <c r="D110" s="157"/>
      <c r="E110" s="155"/>
      <c r="XEQ110" s="0"/>
      <c r="XER110" s="0"/>
      <c r="XES110" s="0"/>
      <c r="XET110" s="0"/>
      <c r="XEU110" s="0"/>
      <c r="XEV110" s="0"/>
      <c r="XEW110" s="0"/>
      <c r="XEX110" s="0"/>
      <c r="XEY110" s="0"/>
      <c r="XEZ110" s="0"/>
      <c r="XFA110" s="0"/>
      <c r="XFB110" s="0"/>
    </row>
    <row r="111" s="1" customFormat="true" ht="15.75" hidden="false" customHeight="true" outlineLevel="0" collapsed="false">
      <c r="B111" s="156" t="s">
        <v>477</v>
      </c>
      <c r="C111" s="156"/>
      <c r="D111" s="157"/>
      <c r="E111" s="155"/>
      <c r="XEQ111" s="0"/>
      <c r="XER111" s="0"/>
      <c r="XES111" s="0"/>
      <c r="XET111" s="0"/>
      <c r="XEU111" s="0"/>
      <c r="XEV111" s="0"/>
      <c r="XEW111" s="0"/>
      <c r="XEX111" s="0"/>
      <c r="XEY111" s="0"/>
      <c r="XEZ111" s="0"/>
      <c r="XFA111" s="0"/>
      <c r="XFB111" s="0"/>
    </row>
    <row r="112" s="1" customFormat="true" ht="15.75" hidden="false" customHeight="true" outlineLevel="0" collapsed="false">
      <c r="B112" s="159" t="s">
        <v>478</v>
      </c>
      <c r="C112" s="159"/>
      <c r="D112" s="157" t="n">
        <v>0.99</v>
      </c>
      <c r="E112" s="155"/>
      <c r="XEQ112" s="0"/>
      <c r="XER112" s="0"/>
      <c r="XES112" s="0"/>
      <c r="XET112" s="0"/>
      <c r="XEU112" s="0"/>
      <c r="XEV112" s="0"/>
      <c r="XEW112" s="0"/>
      <c r="XEX112" s="0"/>
      <c r="XEY112" s="0"/>
      <c r="XEZ112" s="0"/>
      <c r="XFA112" s="0"/>
      <c r="XFB112" s="0"/>
    </row>
    <row r="113" s="1" customFormat="true" ht="15.75" hidden="false" customHeight="true" outlineLevel="0" collapsed="false">
      <c r="B113" s="159" t="s">
        <v>479</v>
      </c>
      <c r="C113" s="159"/>
      <c r="D113" s="157" t="n">
        <v>2.43</v>
      </c>
      <c r="E113" s="155"/>
      <c r="XEQ113" s="0"/>
      <c r="XER113" s="0"/>
      <c r="XES113" s="0"/>
      <c r="XET113" s="0"/>
      <c r="XEU113" s="0"/>
      <c r="XEV113" s="0"/>
      <c r="XEW113" s="0"/>
      <c r="XEX113" s="0"/>
      <c r="XEY113" s="0"/>
      <c r="XEZ113" s="0"/>
      <c r="XFA113" s="0"/>
      <c r="XFB113" s="0"/>
    </row>
    <row r="114" s="1" customFormat="true" ht="15.75" hidden="false" customHeight="true" outlineLevel="0" collapsed="false">
      <c r="B114" s="156" t="s">
        <v>480</v>
      </c>
      <c r="C114" s="156"/>
      <c r="D114" s="157"/>
      <c r="E114" s="155"/>
      <c r="XEQ114" s="0"/>
      <c r="XER114" s="0"/>
      <c r="XES114" s="0"/>
      <c r="XET114" s="0"/>
      <c r="XEU114" s="0"/>
      <c r="XEV114" s="0"/>
      <c r="XEW114" s="0"/>
      <c r="XEX114" s="0"/>
      <c r="XEY114" s="0"/>
      <c r="XEZ114" s="0"/>
      <c r="XFA114" s="0"/>
      <c r="XFB114" s="0"/>
    </row>
    <row r="115" s="1" customFormat="true" ht="15.75" hidden="false" customHeight="true" outlineLevel="0" collapsed="false">
      <c r="B115" s="159" t="s">
        <v>481</v>
      </c>
      <c r="C115" s="159"/>
      <c r="D115" s="157" t="n">
        <v>3.2</v>
      </c>
      <c r="E115" s="155"/>
      <c r="XEQ115" s="0"/>
      <c r="XER115" s="0"/>
      <c r="XES115" s="0"/>
      <c r="XET115" s="0"/>
      <c r="XEU115" s="0"/>
      <c r="XEV115" s="0"/>
      <c r="XEW115" s="0"/>
      <c r="XEX115" s="0"/>
      <c r="XEY115" s="0"/>
      <c r="XEZ115" s="0"/>
      <c r="XFA115" s="0"/>
      <c r="XFB115" s="0"/>
    </row>
    <row r="116" s="1" customFormat="true" ht="15.75" hidden="false" customHeight="true" outlineLevel="0" collapsed="false">
      <c r="B116" s="156" t="s">
        <v>482</v>
      </c>
      <c r="C116" s="156"/>
      <c r="D116" s="157"/>
      <c r="E116" s="155"/>
      <c r="XEQ116" s="0"/>
      <c r="XER116" s="0"/>
      <c r="XES116" s="0"/>
      <c r="XET116" s="0"/>
      <c r="XEU116" s="0"/>
      <c r="XEV116" s="0"/>
      <c r="XEW116" s="0"/>
      <c r="XEX116" s="0"/>
      <c r="XEY116" s="0"/>
      <c r="XEZ116" s="0"/>
      <c r="XFA116" s="0"/>
      <c r="XFB116" s="0"/>
    </row>
    <row r="117" s="1" customFormat="true" ht="15.75" hidden="false" customHeight="true" outlineLevel="0" collapsed="false">
      <c r="B117" s="159" t="s">
        <v>483</v>
      </c>
      <c r="C117" s="159"/>
      <c r="D117" s="157" t="n">
        <v>18.63</v>
      </c>
      <c r="E117" s="155"/>
      <c r="XEQ117" s="0"/>
      <c r="XER117" s="0"/>
      <c r="XES117" s="0"/>
      <c r="XET117" s="0"/>
      <c r="XEU117" s="0"/>
      <c r="XEV117" s="0"/>
      <c r="XEW117" s="0"/>
      <c r="XEX117" s="0"/>
      <c r="XEY117" s="0"/>
      <c r="XEZ117" s="0"/>
      <c r="XFA117" s="0"/>
      <c r="XFB117" s="0"/>
    </row>
    <row r="118" s="1" customFormat="true" ht="15.75" hidden="false" customHeight="true" outlineLevel="0" collapsed="false">
      <c r="B118" s="156" t="s">
        <v>484</v>
      </c>
      <c r="C118" s="156"/>
      <c r="D118" s="157"/>
      <c r="E118" s="155"/>
      <c r="XEQ118" s="0"/>
      <c r="XER118" s="0"/>
      <c r="XES118" s="0"/>
      <c r="XET118" s="0"/>
      <c r="XEU118" s="0"/>
      <c r="XEV118" s="0"/>
      <c r="XEW118" s="0"/>
      <c r="XEX118" s="0"/>
      <c r="XEY118" s="0"/>
      <c r="XEZ118" s="0"/>
      <c r="XFA118" s="0"/>
      <c r="XFB118" s="0"/>
    </row>
    <row r="119" s="1" customFormat="true" ht="15.75" hidden="false" customHeight="true" outlineLevel="0" collapsed="false">
      <c r="B119" s="159" t="s">
        <v>485</v>
      </c>
      <c r="C119" s="159"/>
      <c r="D119" s="157" t="n">
        <v>7.83</v>
      </c>
      <c r="E119" s="155"/>
      <c r="XEQ119" s="0"/>
      <c r="XER119" s="0"/>
      <c r="XES119" s="0"/>
      <c r="XET119" s="0"/>
      <c r="XEU119" s="0"/>
      <c r="XEV119" s="0"/>
      <c r="XEW119" s="0"/>
      <c r="XEX119" s="0"/>
      <c r="XEY119" s="0"/>
      <c r="XEZ119" s="0"/>
      <c r="XFA119" s="0"/>
      <c r="XFB119" s="0"/>
    </row>
    <row r="120" s="1" customFormat="true" ht="15.75" hidden="false" customHeight="true" outlineLevel="0" collapsed="false">
      <c r="B120" s="159" t="s">
        <v>486</v>
      </c>
      <c r="C120" s="159"/>
      <c r="D120" s="157" t="n">
        <v>1.8</v>
      </c>
      <c r="E120" s="155"/>
      <c r="XEQ120" s="0"/>
      <c r="XER120" s="0"/>
      <c r="XES120" s="0"/>
      <c r="XET120" s="0"/>
      <c r="XEU120" s="0"/>
      <c r="XEV120" s="0"/>
      <c r="XEW120" s="0"/>
      <c r="XEX120" s="0"/>
      <c r="XEY120" s="0"/>
      <c r="XEZ120" s="0"/>
      <c r="XFA120" s="0"/>
      <c r="XFB120" s="0"/>
    </row>
    <row r="121" s="1" customFormat="true" ht="15.75" hidden="false" customHeight="true" outlineLevel="0" collapsed="false">
      <c r="B121" s="156" t="s">
        <v>487</v>
      </c>
      <c r="C121" s="156"/>
      <c r="D121" s="157"/>
      <c r="E121" s="155"/>
      <c r="XEQ121" s="0"/>
      <c r="XER121" s="0"/>
      <c r="XES121" s="0"/>
      <c r="XET121" s="0"/>
      <c r="XEU121" s="0"/>
      <c r="XEV121" s="0"/>
      <c r="XEW121" s="0"/>
      <c r="XEX121" s="0"/>
      <c r="XEY121" s="0"/>
      <c r="XEZ121" s="0"/>
      <c r="XFA121" s="0"/>
      <c r="XFB121" s="0"/>
    </row>
    <row r="122" s="1" customFormat="true" ht="15.75" hidden="false" customHeight="true" outlineLevel="0" collapsed="false">
      <c r="B122" s="159" t="s">
        <v>488</v>
      </c>
      <c r="C122" s="159"/>
      <c r="D122" s="157" t="n">
        <v>3.07</v>
      </c>
      <c r="E122" s="155"/>
      <c r="XEQ122" s="0"/>
      <c r="XER122" s="0"/>
      <c r="XES122" s="0"/>
      <c r="XET122" s="0"/>
      <c r="XEU122" s="0"/>
      <c r="XEV122" s="0"/>
      <c r="XEW122" s="0"/>
      <c r="XEX122" s="0"/>
      <c r="XEY122" s="0"/>
      <c r="XEZ122" s="0"/>
      <c r="XFA122" s="0"/>
      <c r="XFB122" s="0"/>
    </row>
    <row r="123" s="1" customFormat="true" ht="15.75" hidden="false" customHeight="true" outlineLevel="0" collapsed="false">
      <c r="B123" s="159" t="s">
        <v>489</v>
      </c>
      <c r="C123" s="159"/>
      <c r="D123" s="157" t="n">
        <v>3.56</v>
      </c>
      <c r="E123" s="155"/>
      <c r="XEQ123" s="0"/>
      <c r="XER123" s="0"/>
      <c r="XES123" s="0"/>
      <c r="XET123" s="0"/>
      <c r="XEU123" s="0"/>
      <c r="XEV123" s="0"/>
      <c r="XEW123" s="0"/>
      <c r="XEX123" s="0"/>
      <c r="XEY123" s="0"/>
      <c r="XEZ123" s="0"/>
      <c r="XFA123" s="0"/>
      <c r="XFB123" s="0"/>
    </row>
    <row r="124" s="1" customFormat="true" ht="15.75" hidden="false" customHeight="true" outlineLevel="0" collapsed="false">
      <c r="B124" s="159" t="s">
        <v>488</v>
      </c>
      <c r="C124" s="159"/>
      <c r="D124" s="157" t="n">
        <v>3.07</v>
      </c>
      <c r="E124" s="155"/>
      <c r="XEQ124" s="0"/>
      <c r="XER124" s="0"/>
      <c r="XES124" s="0"/>
      <c r="XET124" s="0"/>
      <c r="XEU124" s="0"/>
      <c r="XEV124" s="0"/>
      <c r="XEW124" s="0"/>
      <c r="XEX124" s="0"/>
      <c r="XEY124" s="0"/>
      <c r="XEZ124" s="0"/>
      <c r="XFA124" s="0"/>
      <c r="XFB124" s="0"/>
    </row>
    <row r="125" s="1" customFormat="true" ht="15.75" hidden="false" customHeight="true" outlineLevel="0" collapsed="false">
      <c r="B125" s="159" t="s">
        <v>489</v>
      </c>
      <c r="C125" s="159"/>
      <c r="D125" s="157" t="n">
        <v>3.56</v>
      </c>
      <c r="E125" s="155"/>
      <c r="XEQ125" s="0"/>
      <c r="XER125" s="0"/>
      <c r="XES125" s="0"/>
      <c r="XET125" s="0"/>
      <c r="XEU125" s="0"/>
      <c r="XEV125" s="0"/>
      <c r="XEW125" s="0"/>
      <c r="XEX125" s="0"/>
      <c r="XEY125" s="0"/>
      <c r="XEZ125" s="0"/>
      <c r="XFA125" s="0"/>
      <c r="XFB125" s="0"/>
    </row>
    <row r="126" s="1" customFormat="true" ht="15.75" hidden="false" customHeight="true" outlineLevel="0" collapsed="false">
      <c r="B126" s="156" t="s">
        <v>490</v>
      </c>
      <c r="C126" s="156"/>
      <c r="D126" s="157"/>
      <c r="E126" s="155"/>
      <c r="XEQ126" s="0"/>
      <c r="XER126" s="0"/>
      <c r="XES126" s="0"/>
      <c r="XET126" s="0"/>
      <c r="XEU126" s="0"/>
      <c r="XEV126" s="0"/>
      <c r="XEW126" s="0"/>
      <c r="XEX126" s="0"/>
      <c r="XEY126" s="0"/>
      <c r="XEZ126" s="0"/>
      <c r="XFA126" s="0"/>
      <c r="XFB126" s="0"/>
    </row>
    <row r="127" s="1" customFormat="true" ht="15.75" hidden="false" customHeight="true" outlineLevel="0" collapsed="false">
      <c r="B127" s="159" t="s">
        <v>491</v>
      </c>
      <c r="C127" s="159"/>
      <c r="D127" s="157" t="n">
        <v>7.2</v>
      </c>
      <c r="E127" s="155"/>
      <c r="XEQ127" s="0"/>
      <c r="XER127" s="0"/>
      <c r="XES127" s="0"/>
      <c r="XET127" s="0"/>
      <c r="XEU127" s="0"/>
      <c r="XEV127" s="0"/>
      <c r="XEW127" s="0"/>
      <c r="XEX127" s="0"/>
      <c r="XEY127" s="0"/>
      <c r="XEZ127" s="0"/>
      <c r="XFA127" s="0"/>
      <c r="XFB127" s="0"/>
    </row>
    <row r="128" s="1" customFormat="true" ht="15.75" hidden="false" customHeight="true" outlineLevel="0" collapsed="false">
      <c r="B128" s="159" t="s">
        <v>492</v>
      </c>
      <c r="C128" s="159"/>
      <c r="D128" s="157" t="n">
        <v>0.98</v>
      </c>
      <c r="E128" s="155"/>
      <c r="XEQ128" s="0"/>
      <c r="XER128" s="0"/>
      <c r="XES128" s="0"/>
      <c r="XET128" s="0"/>
      <c r="XEU128" s="0"/>
      <c r="XEV128" s="0"/>
      <c r="XEW128" s="0"/>
      <c r="XEX128" s="0"/>
      <c r="XEY128" s="0"/>
      <c r="XEZ128" s="0"/>
      <c r="XFA128" s="0"/>
      <c r="XFB128" s="0"/>
    </row>
    <row r="129" s="1" customFormat="true" ht="26.85" hidden="false" customHeight="false" outlineLevel="0" collapsed="false">
      <c r="B129" s="152" t="s">
        <v>67</v>
      </c>
      <c r="C129" s="153" t="str">
        <f aca="false">VLOOKUP(B129,'MEDIÇÃO 4'!$A$20:$C$199,2,0)</f>
        <v>Fornecimento, preparo e aplicação de concreto fck=25 mpa (brita 1 e 2) - (5% de perdas já incluído no custo)</v>
      </c>
      <c r="D129" s="154" t="str">
        <f aca="false">VLOOKUP(B129,'MEDIÇÃO 4'!$A$20:$C$41,3,0)</f>
        <v>m3</v>
      </c>
      <c r="E129" s="155" t="n">
        <f aca="false">SUM(D176:D192)</f>
        <v>3.16</v>
      </c>
      <c r="XEQ129" s="0"/>
      <c r="XER129" s="0"/>
      <c r="XES129" s="0"/>
      <c r="XET129" s="0"/>
      <c r="XEU129" s="0"/>
      <c r="XEV129" s="0"/>
      <c r="XEW129" s="0"/>
      <c r="XEX129" s="0"/>
      <c r="XEY129" s="0"/>
      <c r="XEZ129" s="0"/>
      <c r="XFA129" s="0"/>
      <c r="XFB129" s="0"/>
    </row>
    <row r="130" s="1" customFormat="true" ht="15.75" hidden="false" customHeight="true" outlineLevel="0" collapsed="false">
      <c r="B130" s="163" t="s">
        <v>427</v>
      </c>
      <c r="C130" s="163"/>
      <c r="D130" s="163"/>
      <c r="E130" s="155"/>
      <c r="XEQ130" s="0"/>
      <c r="XER130" s="0"/>
      <c r="XES130" s="0"/>
      <c r="XET130" s="0"/>
      <c r="XEU130" s="0"/>
      <c r="XEV130" s="0"/>
      <c r="XEW130" s="0"/>
      <c r="XEX130" s="0"/>
      <c r="XEY130" s="0"/>
      <c r="XEZ130" s="0"/>
      <c r="XFA130" s="0"/>
      <c r="XFB130" s="0"/>
    </row>
    <row r="131" s="1" customFormat="true" ht="15.75" hidden="false" customHeight="true" outlineLevel="0" collapsed="false">
      <c r="B131" s="156" t="s">
        <v>428</v>
      </c>
      <c r="C131" s="156"/>
      <c r="D131" s="157"/>
      <c r="E131" s="155"/>
      <c r="XEQ131" s="0"/>
      <c r="XER131" s="0"/>
      <c r="XES131" s="0"/>
      <c r="XET131" s="0"/>
      <c r="XEU131" s="0"/>
      <c r="XEV131" s="0"/>
      <c r="XEW131" s="0"/>
      <c r="XEX131" s="0"/>
      <c r="XEY131" s="0"/>
      <c r="XEZ131" s="0"/>
      <c r="XFA131" s="0"/>
      <c r="XFB131" s="0"/>
    </row>
    <row r="132" s="1" customFormat="true" ht="15.75" hidden="false" customHeight="true" outlineLevel="0" collapsed="false">
      <c r="B132" s="159" t="s">
        <v>493</v>
      </c>
      <c r="C132" s="159"/>
      <c r="D132" s="157" t="n">
        <v>2.67</v>
      </c>
      <c r="E132" s="155"/>
      <c r="XEQ132" s="0"/>
      <c r="XER132" s="0"/>
      <c r="XES132" s="0"/>
      <c r="XET132" s="0"/>
      <c r="XEU132" s="0"/>
      <c r="XEV132" s="0"/>
      <c r="XEW132" s="0"/>
      <c r="XEX132" s="0"/>
      <c r="XEY132" s="0"/>
      <c r="XEZ132" s="0"/>
      <c r="XFA132" s="0"/>
      <c r="XFB132" s="0"/>
    </row>
    <row r="133" s="1" customFormat="true" ht="15.75" hidden="false" customHeight="true" outlineLevel="0" collapsed="false">
      <c r="B133" s="163" t="s">
        <v>430</v>
      </c>
      <c r="C133" s="163"/>
      <c r="D133" s="163"/>
      <c r="E133" s="155"/>
      <c r="XEQ133" s="0"/>
      <c r="XER133" s="0"/>
      <c r="XES133" s="0"/>
      <c r="XET133" s="0"/>
      <c r="XEU133" s="0"/>
      <c r="XEV133" s="0"/>
      <c r="XEW133" s="0"/>
      <c r="XEX133" s="0"/>
      <c r="XEY133" s="0"/>
      <c r="XEZ133" s="0"/>
      <c r="XFA133" s="0"/>
      <c r="XFB133" s="0"/>
    </row>
    <row r="134" s="1" customFormat="true" ht="15.75" hidden="false" customHeight="true" outlineLevel="0" collapsed="false">
      <c r="B134" s="156" t="s">
        <v>431</v>
      </c>
      <c r="C134" s="156"/>
      <c r="D134" s="157"/>
      <c r="E134" s="155"/>
      <c r="XEQ134" s="0"/>
      <c r="XER134" s="0"/>
      <c r="XES134" s="0"/>
      <c r="XET134" s="0"/>
      <c r="XEU134" s="0"/>
      <c r="XEV134" s="0"/>
      <c r="XEW134" s="0"/>
      <c r="XEX134" s="0"/>
      <c r="XEY134" s="0"/>
      <c r="XEZ134" s="0"/>
      <c r="XFA134" s="0"/>
      <c r="XFB134" s="0"/>
    </row>
    <row r="135" s="1" customFormat="true" ht="15.75" hidden="false" customHeight="true" outlineLevel="0" collapsed="false">
      <c r="B135" s="164" t="s">
        <v>432</v>
      </c>
      <c r="C135" s="164"/>
      <c r="D135" s="157"/>
      <c r="E135" s="155"/>
      <c r="XEQ135" s="0"/>
      <c r="XER135" s="0"/>
      <c r="XES135" s="0"/>
      <c r="XET135" s="0"/>
      <c r="XEU135" s="0"/>
      <c r="XEV135" s="0"/>
      <c r="XEW135" s="0"/>
      <c r="XEX135" s="0"/>
      <c r="XEY135" s="0"/>
      <c r="XEZ135" s="0"/>
      <c r="XFA135" s="0"/>
      <c r="XFB135" s="0"/>
    </row>
    <row r="136" s="1" customFormat="true" ht="15.75" hidden="false" customHeight="true" outlineLevel="0" collapsed="false">
      <c r="B136" s="159" t="s">
        <v>494</v>
      </c>
      <c r="C136" s="159"/>
      <c r="D136" s="157" t="n">
        <v>0.498</v>
      </c>
      <c r="E136" s="155"/>
      <c r="XEQ136" s="0"/>
      <c r="XER136" s="0"/>
      <c r="XES136" s="0"/>
      <c r="XET136" s="0"/>
      <c r="XEU136" s="0"/>
      <c r="XEV136" s="0"/>
      <c r="XEW136" s="0"/>
      <c r="XEX136" s="0"/>
      <c r="XEY136" s="0"/>
      <c r="XEZ136" s="0"/>
      <c r="XFA136" s="0"/>
      <c r="XFB136" s="0"/>
    </row>
    <row r="137" s="1" customFormat="true" ht="15.75" hidden="false" customHeight="true" outlineLevel="0" collapsed="false">
      <c r="B137" s="159" t="s">
        <v>495</v>
      </c>
      <c r="C137" s="159"/>
      <c r="D137" s="157" t="n">
        <v>0.2826</v>
      </c>
      <c r="E137" s="155"/>
      <c r="XEQ137" s="0"/>
      <c r="XER137" s="0"/>
      <c r="XES137" s="0"/>
      <c r="XET137" s="0"/>
      <c r="XEU137" s="0"/>
      <c r="XEV137" s="0"/>
      <c r="XEW137" s="0"/>
      <c r="XEX137" s="0"/>
      <c r="XEY137" s="0"/>
      <c r="XEZ137" s="0"/>
      <c r="XFA137" s="0"/>
      <c r="XFB137" s="0"/>
    </row>
    <row r="138" s="1" customFormat="true" ht="15.75" hidden="false" customHeight="true" outlineLevel="0" collapsed="false">
      <c r="B138" s="159" t="s">
        <v>496</v>
      </c>
      <c r="C138" s="159"/>
      <c r="D138" s="157" t="n">
        <v>0.2052</v>
      </c>
      <c r="E138" s="155"/>
      <c r="XEQ138" s="0"/>
      <c r="XER138" s="0"/>
      <c r="XES138" s="0"/>
      <c r="XET138" s="0"/>
      <c r="XEU138" s="0"/>
      <c r="XEV138" s="0"/>
      <c r="XEW138" s="0"/>
      <c r="XEX138" s="0"/>
      <c r="XEY138" s="0"/>
      <c r="XEZ138" s="0"/>
      <c r="XFA138" s="0"/>
      <c r="XFB138" s="0"/>
    </row>
    <row r="139" s="1" customFormat="true" ht="15.75" hidden="false" customHeight="true" outlineLevel="0" collapsed="false">
      <c r="B139" s="159" t="s">
        <v>497</v>
      </c>
      <c r="C139" s="159"/>
      <c r="D139" s="157" t="n">
        <v>0.288</v>
      </c>
      <c r="E139" s="155"/>
      <c r="XEQ139" s="0"/>
      <c r="XER139" s="0"/>
      <c r="XES139" s="0"/>
      <c r="XET139" s="0"/>
      <c r="XEU139" s="0"/>
      <c r="XEV139" s="0"/>
      <c r="XEW139" s="0"/>
      <c r="XEX139" s="0"/>
      <c r="XEY139" s="0"/>
      <c r="XEZ139" s="0"/>
      <c r="XFA139" s="0"/>
      <c r="XFB139" s="0"/>
    </row>
    <row r="140" s="1" customFormat="true" ht="15.75" hidden="false" customHeight="true" outlineLevel="0" collapsed="false">
      <c r="B140" s="159" t="s">
        <v>498</v>
      </c>
      <c r="C140" s="159"/>
      <c r="D140" s="157" t="n">
        <v>0.33</v>
      </c>
      <c r="E140" s="155"/>
      <c r="XEQ140" s="0"/>
      <c r="XER140" s="0"/>
      <c r="XES140" s="0"/>
      <c r="XET140" s="0"/>
      <c r="XEU140" s="0"/>
      <c r="XEV140" s="0"/>
      <c r="XEW140" s="0"/>
      <c r="XEX140" s="0"/>
      <c r="XEY140" s="0"/>
      <c r="XEZ140" s="0"/>
      <c r="XFA140" s="0"/>
      <c r="XFB140" s="0"/>
    </row>
    <row r="141" s="1" customFormat="true" ht="15.75" hidden="false" customHeight="true" outlineLevel="0" collapsed="false">
      <c r="B141" s="159" t="s">
        <v>499</v>
      </c>
      <c r="C141" s="159"/>
      <c r="D141" s="157" t="n">
        <v>0.321</v>
      </c>
      <c r="E141" s="155"/>
      <c r="XEQ141" s="0"/>
      <c r="XER141" s="0"/>
      <c r="XES141" s="0"/>
      <c r="XET141" s="0"/>
      <c r="XEU141" s="0"/>
      <c r="XEV141" s="0"/>
      <c r="XEW141" s="0"/>
      <c r="XEX141" s="0"/>
      <c r="XEY141" s="0"/>
      <c r="XEZ141" s="0"/>
      <c r="XFA141" s="0"/>
      <c r="XFB141" s="0"/>
    </row>
    <row r="142" s="1" customFormat="true" ht="15.75" hidden="false" customHeight="true" outlineLevel="0" collapsed="false">
      <c r="B142" s="159" t="s">
        <v>500</v>
      </c>
      <c r="C142" s="159"/>
      <c r="D142" s="157" t="n">
        <v>0.402</v>
      </c>
      <c r="E142" s="155"/>
      <c r="XEQ142" s="0"/>
      <c r="XER142" s="0"/>
      <c r="XES142" s="0"/>
      <c r="XET142" s="0"/>
      <c r="XEU142" s="0"/>
      <c r="XEV142" s="0"/>
      <c r="XEW142" s="0"/>
      <c r="XEX142" s="0"/>
      <c r="XEY142" s="0"/>
      <c r="XEZ142" s="0"/>
      <c r="XFA142" s="0"/>
      <c r="XFB142" s="0"/>
    </row>
    <row r="143" s="1" customFormat="true" ht="15.75" hidden="false" customHeight="true" outlineLevel="0" collapsed="false">
      <c r="B143" s="159" t="s">
        <v>501</v>
      </c>
      <c r="C143" s="159"/>
      <c r="D143" s="157" t="n">
        <v>0.75</v>
      </c>
      <c r="E143" s="155"/>
      <c r="XEQ143" s="0"/>
      <c r="XER143" s="0"/>
      <c r="XES143" s="0"/>
      <c r="XET143" s="0"/>
      <c r="XEU143" s="0"/>
      <c r="XEV143" s="0"/>
      <c r="XEW143" s="0"/>
      <c r="XEX143" s="0"/>
      <c r="XEY143" s="0"/>
      <c r="XEZ143" s="0"/>
      <c r="XFA143" s="0"/>
      <c r="XFB143" s="0"/>
    </row>
    <row r="144" s="1" customFormat="true" ht="15.75" hidden="false" customHeight="true" outlineLevel="0" collapsed="false">
      <c r="B144" s="159" t="s">
        <v>502</v>
      </c>
      <c r="C144" s="159"/>
      <c r="D144" s="157" t="n">
        <v>0.237</v>
      </c>
      <c r="E144" s="155"/>
      <c r="XEQ144" s="0"/>
      <c r="XER144" s="0"/>
      <c r="XES144" s="0"/>
      <c r="XET144" s="0"/>
      <c r="XEU144" s="0"/>
      <c r="XEV144" s="0"/>
      <c r="XEW144" s="0"/>
      <c r="XEX144" s="0"/>
      <c r="XEY144" s="0"/>
      <c r="XEZ144" s="0"/>
      <c r="XFA144" s="0"/>
      <c r="XFB144" s="0"/>
    </row>
    <row r="145" s="1" customFormat="true" ht="15.75" hidden="false" customHeight="true" outlineLevel="0" collapsed="false">
      <c r="B145" s="159" t="s">
        <v>503</v>
      </c>
      <c r="C145" s="159"/>
      <c r="D145" s="157" t="n">
        <v>0.456</v>
      </c>
      <c r="E145" s="155"/>
      <c r="XEQ145" s="0"/>
      <c r="XER145" s="0"/>
      <c r="XES145" s="0"/>
      <c r="XET145" s="0"/>
      <c r="XEU145" s="0"/>
      <c r="XEV145" s="0"/>
      <c r="XEW145" s="0"/>
      <c r="XEX145" s="0"/>
      <c r="XEY145" s="0"/>
      <c r="XEZ145" s="0"/>
      <c r="XFA145" s="0"/>
      <c r="XFB145" s="0"/>
    </row>
    <row r="146" s="1" customFormat="true" ht="15.75" hidden="false" customHeight="true" outlineLevel="0" collapsed="false">
      <c r="B146" s="159" t="s">
        <v>504</v>
      </c>
      <c r="C146" s="159"/>
      <c r="D146" s="157" t="n">
        <v>0.288</v>
      </c>
      <c r="E146" s="155"/>
      <c r="XEQ146" s="0"/>
      <c r="XER146" s="0"/>
      <c r="XES146" s="0"/>
      <c r="XET146" s="0"/>
      <c r="XEU146" s="0"/>
      <c r="XEV146" s="0"/>
      <c r="XEW146" s="0"/>
      <c r="XEX146" s="0"/>
      <c r="XEY146" s="0"/>
      <c r="XEZ146" s="0"/>
      <c r="XFA146" s="0"/>
      <c r="XFB146" s="0"/>
    </row>
    <row r="147" s="1" customFormat="true" ht="15.75" hidden="false" customHeight="true" outlineLevel="0" collapsed="false">
      <c r="B147" s="159" t="s">
        <v>505</v>
      </c>
      <c r="C147" s="159"/>
      <c r="D147" s="157" t="n">
        <v>0.408</v>
      </c>
      <c r="E147" s="155"/>
      <c r="XEQ147" s="0"/>
      <c r="XER147" s="0"/>
      <c r="XES147" s="0"/>
      <c r="XET147" s="0"/>
      <c r="XEU147" s="0"/>
      <c r="XEV147" s="0"/>
      <c r="XEW147" s="0"/>
      <c r="XEX147" s="0"/>
      <c r="XEY147" s="0"/>
      <c r="XEZ147" s="0"/>
      <c r="XFA147" s="0"/>
      <c r="XFB147" s="0"/>
    </row>
    <row r="148" s="1" customFormat="true" ht="15.75" hidden="false" customHeight="true" outlineLevel="0" collapsed="false">
      <c r="B148" s="164" t="s">
        <v>397</v>
      </c>
      <c r="C148" s="164"/>
      <c r="D148" s="157"/>
      <c r="E148" s="155"/>
      <c r="XEQ148" s="0"/>
      <c r="XER148" s="0"/>
      <c r="XES148" s="0"/>
      <c r="XET148" s="0"/>
      <c r="XEU148" s="0"/>
      <c r="XEV148" s="0"/>
      <c r="XEW148" s="0"/>
      <c r="XEX148" s="0"/>
      <c r="XEY148" s="0"/>
      <c r="XEZ148" s="0"/>
      <c r="XFA148" s="0"/>
      <c r="XFB148" s="0"/>
    </row>
    <row r="149" s="1" customFormat="true" ht="15" hidden="false" customHeight="true" outlineLevel="0" collapsed="false">
      <c r="B149" s="159" t="s">
        <v>506</v>
      </c>
      <c r="C149" s="159"/>
      <c r="D149" s="157" t="n">
        <v>0.20475</v>
      </c>
      <c r="E149" s="155"/>
      <c r="XEQ149" s="0"/>
      <c r="XER149" s="0"/>
      <c r="XES149" s="0"/>
      <c r="XET149" s="0"/>
      <c r="XEU149" s="0"/>
      <c r="XEV149" s="0"/>
      <c r="XEW149" s="0"/>
      <c r="XEX149" s="0"/>
      <c r="XEY149" s="0"/>
      <c r="XEZ149" s="0"/>
      <c r="XFA149" s="0"/>
      <c r="XFB149" s="0"/>
    </row>
    <row r="150" s="1" customFormat="true" ht="15.75" hidden="false" customHeight="true" outlineLevel="0" collapsed="false">
      <c r="B150" s="159" t="s">
        <v>507</v>
      </c>
      <c r="C150" s="159"/>
      <c r="D150" s="157" t="n">
        <v>0.14805</v>
      </c>
      <c r="E150" s="155"/>
      <c r="XEQ150" s="0"/>
      <c r="XER150" s="0"/>
      <c r="XES150" s="0"/>
      <c r="XET150" s="0"/>
      <c r="XEU150" s="0"/>
      <c r="XEV150" s="0"/>
      <c r="XEW150" s="0"/>
      <c r="XEX150" s="0"/>
      <c r="XEY150" s="0"/>
      <c r="XEZ150" s="0"/>
      <c r="XFA150" s="0"/>
      <c r="XFB150" s="0"/>
    </row>
    <row r="151" s="1" customFormat="true" ht="15" hidden="false" customHeight="true" outlineLevel="0" collapsed="false">
      <c r="B151" s="159" t="s">
        <v>508</v>
      </c>
      <c r="C151" s="159"/>
      <c r="D151" s="157" t="n">
        <v>0.22275</v>
      </c>
      <c r="E151" s="155"/>
      <c r="XEQ151" s="0"/>
      <c r="XER151" s="0"/>
      <c r="XES151" s="0"/>
      <c r="XET151" s="0"/>
      <c r="XEU151" s="0"/>
      <c r="XEV151" s="0"/>
      <c r="XEW151" s="0"/>
      <c r="XEX151" s="0"/>
      <c r="XEY151" s="0"/>
      <c r="XEZ151" s="0"/>
      <c r="XFA151" s="0"/>
      <c r="XFB151" s="0"/>
    </row>
    <row r="152" s="1" customFormat="true" ht="15" hidden="false" customHeight="true" outlineLevel="0" collapsed="false">
      <c r="B152" s="159" t="s">
        <v>509</v>
      </c>
      <c r="C152" s="159"/>
      <c r="D152" s="157" t="n">
        <v>0.1476</v>
      </c>
      <c r="E152" s="155"/>
      <c r="XEQ152" s="0"/>
      <c r="XER152" s="0"/>
      <c r="XES152" s="0"/>
      <c r="XET152" s="0"/>
      <c r="XEU152" s="0"/>
      <c r="XEV152" s="0"/>
      <c r="XEW152" s="0"/>
      <c r="XEX152" s="0"/>
      <c r="XEY152" s="0"/>
      <c r="XEZ152" s="0"/>
      <c r="XFA152" s="0"/>
      <c r="XFB152" s="0"/>
    </row>
    <row r="153" s="1" customFormat="true" ht="15" hidden="false" customHeight="true" outlineLevel="0" collapsed="false">
      <c r="B153" s="159" t="s">
        <v>510</v>
      </c>
      <c r="C153" s="159"/>
      <c r="D153" s="157" t="n">
        <v>0.3015</v>
      </c>
      <c r="E153" s="155"/>
      <c r="XEQ153" s="0"/>
      <c r="XER153" s="0"/>
      <c r="XES153" s="0"/>
      <c r="XET153" s="0"/>
      <c r="XEU153" s="0"/>
      <c r="XEV153" s="0"/>
      <c r="XEW153" s="0"/>
      <c r="XEX153" s="0"/>
      <c r="XEY153" s="0"/>
      <c r="XEZ153" s="0"/>
      <c r="XFA153" s="0"/>
      <c r="XFB153" s="0"/>
    </row>
    <row r="154" s="1" customFormat="true" ht="15" hidden="false" customHeight="true" outlineLevel="0" collapsed="false">
      <c r="B154" s="159" t="s">
        <v>511</v>
      </c>
      <c r="C154" s="159"/>
      <c r="D154" s="157" t="n">
        <v>0.333</v>
      </c>
      <c r="E154" s="155"/>
      <c r="XEQ154" s="0"/>
      <c r="XER154" s="0"/>
      <c r="XES154" s="0"/>
      <c r="XET154" s="0"/>
      <c r="XEU154" s="0"/>
      <c r="XEV154" s="0"/>
      <c r="XEW154" s="0"/>
      <c r="XEX154" s="0"/>
      <c r="XEY154" s="0"/>
      <c r="XEZ154" s="0"/>
      <c r="XFA154" s="0"/>
      <c r="XFB154" s="0"/>
    </row>
    <row r="155" s="1" customFormat="true" ht="15" hidden="false" customHeight="true" outlineLevel="0" collapsed="false">
      <c r="B155" s="159" t="s">
        <v>512</v>
      </c>
      <c r="C155" s="159"/>
      <c r="D155" s="157" t="n">
        <v>0.17775</v>
      </c>
      <c r="E155" s="155"/>
      <c r="XEQ155" s="0"/>
      <c r="XER155" s="0"/>
      <c r="XES155" s="0"/>
      <c r="XET155" s="0"/>
      <c r="XEU155" s="0"/>
      <c r="XEV155" s="0"/>
      <c r="XEW155" s="0"/>
      <c r="XEX155" s="0"/>
      <c r="XEY155" s="0"/>
      <c r="XEZ155" s="0"/>
      <c r="XFA155" s="0"/>
      <c r="XFB155" s="0"/>
    </row>
    <row r="156" s="1" customFormat="true" ht="15" hidden="false" customHeight="true" outlineLevel="0" collapsed="false">
      <c r="B156" s="159" t="s">
        <v>513</v>
      </c>
      <c r="C156" s="159"/>
      <c r="D156" s="157" t="n">
        <v>0.918</v>
      </c>
      <c r="E156" s="155"/>
      <c r="XEQ156" s="0"/>
      <c r="XER156" s="0"/>
      <c r="XES156" s="0"/>
      <c r="XET156" s="0"/>
      <c r="XEU156" s="0"/>
      <c r="XEV156" s="0"/>
      <c r="XEW156" s="0"/>
      <c r="XEX156" s="0"/>
      <c r="XEY156" s="0"/>
      <c r="XEZ156" s="0"/>
      <c r="XFA156" s="0"/>
      <c r="XFB156" s="0"/>
    </row>
    <row r="157" s="1" customFormat="true" ht="15" hidden="false" customHeight="true" outlineLevel="0" collapsed="false">
      <c r="B157" s="159" t="s">
        <v>514</v>
      </c>
      <c r="C157" s="159"/>
      <c r="D157" s="157" t="n">
        <v>0.28575</v>
      </c>
      <c r="E157" s="155"/>
      <c r="XEQ157" s="0"/>
      <c r="XER157" s="0"/>
      <c r="XES157" s="0"/>
      <c r="XET157" s="0"/>
      <c r="XEU157" s="0"/>
      <c r="XEV157" s="0"/>
      <c r="XEW157" s="0"/>
      <c r="XEX157" s="0"/>
      <c r="XEY157" s="0"/>
      <c r="XEZ157" s="0"/>
      <c r="XFA157" s="0"/>
      <c r="XFB157" s="0"/>
    </row>
    <row r="158" s="1" customFormat="true" ht="15" hidden="false" customHeight="true" outlineLevel="0" collapsed="false">
      <c r="B158" s="159" t="s">
        <v>515</v>
      </c>
      <c r="C158" s="159"/>
      <c r="D158" s="157" t="n">
        <v>0.216</v>
      </c>
      <c r="E158" s="155"/>
      <c r="XEQ158" s="0"/>
      <c r="XER158" s="0"/>
      <c r="XES158" s="0"/>
      <c r="XET158" s="0"/>
      <c r="XEU158" s="0"/>
      <c r="XEV158" s="0"/>
      <c r="XEW158" s="0"/>
      <c r="XEX158" s="0"/>
      <c r="XEY158" s="0"/>
      <c r="XEZ158" s="0"/>
      <c r="XFA158" s="0"/>
      <c r="XFB158" s="0"/>
    </row>
    <row r="159" s="1" customFormat="true" ht="15" hidden="false" customHeight="true" outlineLevel="0" collapsed="false">
      <c r="B159" s="159" t="s">
        <v>516</v>
      </c>
      <c r="C159" s="159"/>
      <c r="D159" s="157" t="n">
        <v>0.162</v>
      </c>
      <c r="E159" s="155"/>
      <c r="XEQ159" s="0"/>
      <c r="XER159" s="0"/>
      <c r="XES159" s="0"/>
      <c r="XET159" s="0"/>
      <c r="XEU159" s="0"/>
      <c r="XEV159" s="0"/>
      <c r="XEW159" s="0"/>
      <c r="XEX159" s="0"/>
      <c r="XEY159" s="0"/>
      <c r="XEZ159" s="0"/>
      <c r="XFA159" s="0"/>
      <c r="XFB159" s="0"/>
    </row>
    <row r="160" s="1" customFormat="true" ht="15" hidden="false" customHeight="true" outlineLevel="0" collapsed="false">
      <c r="B160" s="159" t="s">
        <v>517</v>
      </c>
      <c r="C160" s="159"/>
      <c r="D160" s="157" t="n">
        <v>0.28575</v>
      </c>
      <c r="E160" s="155"/>
      <c r="XEQ160" s="0"/>
      <c r="XER160" s="0"/>
      <c r="XES160" s="0"/>
      <c r="XET160" s="0"/>
      <c r="XEU160" s="0"/>
      <c r="XEV160" s="0"/>
      <c r="XEW160" s="0"/>
      <c r="XEX160" s="0"/>
      <c r="XEY160" s="0"/>
      <c r="XEZ160" s="0"/>
      <c r="XFA160" s="0"/>
      <c r="XFB160" s="0"/>
    </row>
    <row r="161" s="1" customFormat="true" ht="15" hidden="false" customHeight="true" outlineLevel="0" collapsed="false">
      <c r="B161" s="156" t="s">
        <v>457</v>
      </c>
      <c r="C161" s="156"/>
      <c r="D161" s="157"/>
      <c r="E161" s="155"/>
      <c r="XEQ161" s="0"/>
      <c r="XER161" s="0"/>
      <c r="XES161" s="0"/>
      <c r="XET161" s="0"/>
      <c r="XEU161" s="0"/>
      <c r="XEV161" s="0"/>
      <c r="XEW161" s="0"/>
      <c r="XEX161" s="0"/>
      <c r="XEY161" s="0"/>
      <c r="XEZ161" s="0"/>
      <c r="XFA161" s="0"/>
      <c r="XFB161" s="0"/>
    </row>
    <row r="162" s="1" customFormat="true" ht="15" hidden="false" customHeight="true" outlineLevel="0" collapsed="false">
      <c r="B162" s="159" t="s">
        <v>458</v>
      </c>
      <c r="C162" s="159"/>
      <c r="D162" s="157"/>
      <c r="E162" s="155"/>
      <c r="XEQ162" s="0"/>
      <c r="XER162" s="0"/>
      <c r="XES162" s="0"/>
      <c r="XET162" s="0"/>
      <c r="XEU162" s="0"/>
      <c r="XEV162" s="0"/>
      <c r="XEW162" s="0"/>
      <c r="XEX162" s="0"/>
      <c r="XEY162" s="0"/>
      <c r="XEZ162" s="0"/>
      <c r="XFA162" s="0"/>
      <c r="XFB162" s="0"/>
    </row>
    <row r="163" s="1" customFormat="true" ht="15" hidden="false" customHeight="true" outlineLevel="0" collapsed="false">
      <c r="B163" s="159" t="s">
        <v>518</v>
      </c>
      <c r="C163" s="159"/>
      <c r="D163" s="157" t="n">
        <v>0.34</v>
      </c>
      <c r="E163" s="155"/>
      <c r="XEQ163" s="0"/>
      <c r="XER163" s="0"/>
      <c r="XES163" s="0"/>
      <c r="XET163" s="0"/>
      <c r="XEU163" s="0"/>
      <c r="XEV163" s="0"/>
      <c r="XEW163" s="0"/>
      <c r="XEX163" s="0"/>
      <c r="XEY163" s="0"/>
      <c r="XEZ163" s="0"/>
      <c r="XFA163" s="0"/>
      <c r="XFB163" s="0"/>
    </row>
    <row r="164" s="1" customFormat="true" ht="15" hidden="false" customHeight="true" outlineLevel="0" collapsed="false">
      <c r="B164" s="156" t="s">
        <v>460</v>
      </c>
      <c r="C164" s="156"/>
      <c r="D164" s="157"/>
      <c r="E164" s="155"/>
      <c r="XEQ164" s="0"/>
      <c r="XER164" s="0"/>
      <c r="XES164" s="0"/>
      <c r="XET164" s="0"/>
      <c r="XEU164" s="0"/>
      <c r="XEV164" s="0"/>
      <c r="XEW164" s="0"/>
      <c r="XEX164" s="0"/>
      <c r="XEY164" s="0"/>
      <c r="XEZ164" s="0"/>
      <c r="XFA164" s="0"/>
      <c r="XFB164" s="0"/>
    </row>
    <row r="165" s="1" customFormat="true" ht="15" hidden="false" customHeight="true" outlineLevel="0" collapsed="false">
      <c r="B165" s="164" t="s">
        <v>397</v>
      </c>
      <c r="C165" s="164"/>
      <c r="D165" s="157"/>
      <c r="E165" s="155"/>
      <c r="XEQ165" s="0"/>
      <c r="XER165" s="0"/>
      <c r="XES165" s="0"/>
      <c r="XET165" s="0"/>
      <c r="XEU165" s="0"/>
      <c r="XEV165" s="0"/>
      <c r="XEW165" s="0"/>
      <c r="XEX165" s="0"/>
      <c r="XEY165" s="0"/>
      <c r="XEZ165" s="0"/>
      <c r="XFA165" s="0"/>
      <c r="XFB165" s="0"/>
    </row>
    <row r="166" s="1" customFormat="true" ht="15" hidden="false" customHeight="true" outlineLevel="0" collapsed="false">
      <c r="B166" s="159" t="s">
        <v>519</v>
      </c>
      <c r="C166" s="159"/>
      <c r="D166" s="157" t="n">
        <v>0.45</v>
      </c>
      <c r="E166" s="155"/>
      <c r="XEQ166" s="0"/>
      <c r="XER166" s="0"/>
      <c r="XES166" s="0"/>
      <c r="XET166" s="0"/>
      <c r="XEU166" s="0"/>
      <c r="XEV166" s="0"/>
      <c r="XEW166" s="0"/>
      <c r="XEX166" s="0"/>
      <c r="XEY166" s="0"/>
      <c r="XEZ166" s="0"/>
      <c r="XFA166" s="0"/>
      <c r="XFB166" s="0"/>
    </row>
    <row r="167" s="1" customFormat="true" ht="15" hidden="false" customHeight="true" outlineLevel="0" collapsed="false">
      <c r="B167" s="159" t="s">
        <v>520</v>
      </c>
      <c r="C167" s="159"/>
      <c r="D167" s="157" t="n">
        <v>0.19</v>
      </c>
      <c r="E167" s="155"/>
      <c r="XEQ167" s="0"/>
      <c r="XER167" s="0"/>
      <c r="XES167" s="0"/>
      <c r="XET167" s="0"/>
      <c r="XEU167" s="0"/>
      <c r="XEV167" s="0"/>
      <c r="XEW167" s="0"/>
      <c r="XEX167" s="0"/>
      <c r="XEY167" s="0"/>
      <c r="XEZ167" s="0"/>
      <c r="XFA167" s="0"/>
      <c r="XFB167" s="0"/>
    </row>
    <row r="168" s="1" customFormat="true" ht="15" hidden="false" customHeight="true" outlineLevel="0" collapsed="false">
      <c r="B168" s="159" t="s">
        <v>521</v>
      </c>
      <c r="C168" s="159"/>
      <c r="D168" s="157" t="n">
        <v>0.63</v>
      </c>
      <c r="E168" s="155"/>
      <c r="XEQ168" s="0"/>
      <c r="XER168" s="0"/>
      <c r="XES168" s="0"/>
      <c r="XET168" s="0"/>
      <c r="XEU168" s="0"/>
      <c r="XEV168" s="0"/>
      <c r="XEW168" s="0"/>
      <c r="XEX168" s="0"/>
      <c r="XEY168" s="0"/>
      <c r="XEZ168" s="0"/>
      <c r="XFA168" s="0"/>
      <c r="XFB168" s="0"/>
    </row>
    <row r="169" s="1" customFormat="true" ht="15" hidden="false" customHeight="true" outlineLevel="0" collapsed="false">
      <c r="B169" s="159" t="s">
        <v>522</v>
      </c>
      <c r="C169" s="159"/>
      <c r="D169" s="157" t="n">
        <v>0.66</v>
      </c>
      <c r="E169" s="155"/>
      <c r="XEQ169" s="0"/>
      <c r="XER169" s="0"/>
      <c r="XES169" s="0"/>
      <c r="XET169" s="0"/>
      <c r="XEU169" s="0"/>
      <c r="XEV169" s="0"/>
      <c r="XEW169" s="0"/>
      <c r="XEX169" s="0"/>
      <c r="XEY169" s="0"/>
      <c r="XEZ169" s="0"/>
      <c r="XFA169" s="0"/>
      <c r="XFB169" s="0"/>
    </row>
    <row r="170" s="1" customFormat="true" ht="15" hidden="false" customHeight="true" outlineLevel="0" collapsed="false">
      <c r="B170" s="159" t="s">
        <v>523</v>
      </c>
      <c r="C170" s="159"/>
      <c r="D170" s="157" t="n">
        <v>0.35</v>
      </c>
      <c r="E170" s="155"/>
      <c r="XEQ170" s="0"/>
      <c r="XER170" s="0"/>
      <c r="XES170" s="0"/>
      <c r="XET170" s="0"/>
      <c r="XEU170" s="0"/>
      <c r="XEV170" s="0"/>
      <c r="XEW170" s="0"/>
      <c r="XEX170" s="0"/>
      <c r="XEY170" s="0"/>
      <c r="XEZ170" s="0"/>
      <c r="XFA170" s="0"/>
      <c r="XFB170" s="0"/>
    </row>
    <row r="171" s="1" customFormat="true" ht="15" hidden="false" customHeight="true" outlineLevel="0" collapsed="false">
      <c r="B171" s="159" t="s">
        <v>524</v>
      </c>
      <c r="C171" s="159"/>
      <c r="D171" s="157" t="n">
        <v>1</v>
      </c>
      <c r="E171" s="155"/>
      <c r="XEQ171" s="0"/>
      <c r="XER171" s="0"/>
      <c r="XES171" s="0"/>
      <c r="XET171" s="0"/>
      <c r="XEU171" s="0"/>
      <c r="XEV171" s="0"/>
      <c r="XEW171" s="0"/>
      <c r="XEX171" s="0"/>
      <c r="XEY171" s="0"/>
      <c r="XEZ171" s="0"/>
      <c r="XFA171" s="0"/>
      <c r="XFB171" s="0"/>
    </row>
    <row r="172" s="1" customFormat="true" ht="15" hidden="false" customHeight="true" outlineLevel="0" collapsed="false">
      <c r="B172" s="156" t="s">
        <v>473</v>
      </c>
      <c r="C172" s="156"/>
      <c r="D172" s="157"/>
      <c r="E172" s="155"/>
      <c r="XEQ172" s="0"/>
      <c r="XER172" s="0"/>
      <c r="XES172" s="0"/>
      <c r="XET172" s="0"/>
      <c r="XEU172" s="0"/>
      <c r="XEV172" s="0"/>
      <c r="XEW172" s="0"/>
      <c r="XEX172" s="0"/>
      <c r="XEY172" s="0"/>
      <c r="XEZ172" s="0"/>
      <c r="XFA172" s="0"/>
      <c r="XFB172" s="0"/>
    </row>
    <row r="173" s="1" customFormat="true" ht="15" hidden="false" customHeight="true" outlineLevel="0" collapsed="false">
      <c r="B173" s="159" t="s">
        <v>525</v>
      </c>
      <c r="C173" s="159"/>
      <c r="D173" s="157" t="n">
        <v>0.59</v>
      </c>
      <c r="E173" s="155"/>
      <c r="XEQ173" s="0"/>
      <c r="XER173" s="0"/>
      <c r="XES173" s="0"/>
      <c r="XET173" s="0"/>
      <c r="XEU173" s="0"/>
      <c r="XEV173" s="0"/>
      <c r="XEW173" s="0"/>
      <c r="XEX173" s="0"/>
      <c r="XEY173" s="0"/>
      <c r="XEZ173" s="0"/>
      <c r="XFA173" s="0"/>
      <c r="XFB173" s="0"/>
    </row>
    <row r="174" s="1" customFormat="true" ht="15" hidden="false" customHeight="true" outlineLevel="0" collapsed="false">
      <c r="B174" s="159" t="s">
        <v>526</v>
      </c>
      <c r="C174" s="159"/>
      <c r="D174" s="157" t="n">
        <v>0.11</v>
      </c>
      <c r="E174" s="155"/>
      <c r="XEQ174" s="0"/>
      <c r="XER174" s="0"/>
      <c r="XES174" s="0"/>
      <c r="XET174" s="0"/>
      <c r="XEU174" s="0"/>
      <c r="XEV174" s="0"/>
      <c r="XEW174" s="0"/>
      <c r="XEX174" s="0"/>
      <c r="XEY174" s="0"/>
      <c r="XEZ174" s="0"/>
      <c r="XFA174" s="0"/>
      <c r="XFB174" s="0"/>
    </row>
    <row r="175" s="1" customFormat="true" ht="15" hidden="false" customHeight="true" outlineLevel="0" collapsed="false">
      <c r="B175" s="163" t="s">
        <v>476</v>
      </c>
      <c r="C175" s="163"/>
      <c r="D175" s="163"/>
      <c r="E175" s="155"/>
      <c r="XEQ175" s="0"/>
      <c r="XER175" s="0"/>
      <c r="XES175" s="0"/>
      <c r="XET175" s="0"/>
      <c r="XEU175" s="0"/>
      <c r="XEV175" s="0"/>
      <c r="XEW175" s="0"/>
      <c r="XEX175" s="0"/>
      <c r="XEY175" s="0"/>
      <c r="XEZ175" s="0"/>
      <c r="XFA175" s="0"/>
      <c r="XFB175" s="0"/>
    </row>
    <row r="176" s="1" customFormat="true" ht="15" hidden="false" customHeight="true" outlineLevel="0" collapsed="false">
      <c r="B176" s="156" t="s">
        <v>428</v>
      </c>
      <c r="C176" s="156"/>
      <c r="D176" s="157"/>
      <c r="E176" s="155"/>
      <c r="XEQ176" s="0"/>
      <c r="XER176" s="0"/>
      <c r="XES176" s="0"/>
      <c r="XET176" s="0"/>
      <c r="XEU176" s="0"/>
      <c r="XEV176" s="0"/>
      <c r="XEW176" s="0"/>
      <c r="XEX176" s="0"/>
      <c r="XEY176" s="0"/>
      <c r="XEZ176" s="0"/>
      <c r="XFA176" s="0"/>
      <c r="XFB176" s="0"/>
    </row>
    <row r="177" s="1" customFormat="true" ht="15" hidden="false" customHeight="true" outlineLevel="0" collapsed="false">
      <c r="B177" s="159" t="s">
        <v>527</v>
      </c>
      <c r="C177" s="159"/>
      <c r="D177" s="157" t="n">
        <v>0.12</v>
      </c>
      <c r="E177" s="155"/>
      <c r="XEQ177" s="0"/>
      <c r="XER177" s="0"/>
      <c r="XES177" s="0"/>
      <c r="XET177" s="0"/>
      <c r="XEU177" s="0"/>
      <c r="XEV177" s="0"/>
      <c r="XEW177" s="0"/>
      <c r="XEX177" s="0"/>
      <c r="XEY177" s="0"/>
      <c r="XEZ177" s="0"/>
      <c r="XFA177" s="0"/>
      <c r="XFB177" s="0"/>
    </row>
    <row r="178" s="1" customFormat="true" ht="15" hidden="false" customHeight="true" outlineLevel="0" collapsed="false">
      <c r="B178" s="159" t="s">
        <v>528</v>
      </c>
      <c r="C178" s="159"/>
      <c r="D178" s="157" t="n">
        <v>0.05</v>
      </c>
      <c r="E178" s="155"/>
      <c r="XEQ178" s="0"/>
      <c r="XER178" s="0"/>
      <c r="XES178" s="0"/>
      <c r="XET178" s="0"/>
      <c r="XEU178" s="0"/>
      <c r="XEV178" s="0"/>
      <c r="XEW178" s="0"/>
      <c r="XEX178" s="0"/>
      <c r="XEY178" s="0"/>
      <c r="XEZ178" s="0"/>
      <c r="XFA178" s="0"/>
      <c r="XFB178" s="0"/>
    </row>
    <row r="179" s="1" customFormat="true" ht="15" hidden="false" customHeight="true" outlineLevel="0" collapsed="false">
      <c r="B179" s="156" t="s">
        <v>480</v>
      </c>
      <c r="C179" s="156"/>
      <c r="D179" s="157"/>
      <c r="E179" s="155"/>
      <c r="XEQ179" s="0"/>
      <c r="XER179" s="0"/>
      <c r="XES179" s="0"/>
      <c r="XET179" s="0"/>
      <c r="XEU179" s="0"/>
      <c r="XEV179" s="0"/>
      <c r="XEW179" s="0"/>
      <c r="XEX179" s="0"/>
      <c r="XEY179" s="0"/>
      <c r="XEZ179" s="0"/>
      <c r="XFA179" s="0"/>
      <c r="XFB179" s="0"/>
    </row>
    <row r="180" s="1" customFormat="true" ht="15" hidden="false" customHeight="true" outlineLevel="0" collapsed="false">
      <c r="B180" s="159" t="s">
        <v>529</v>
      </c>
      <c r="C180" s="159"/>
      <c r="D180" s="157" t="n">
        <v>0.08</v>
      </c>
      <c r="E180" s="155"/>
      <c r="XEQ180" s="0"/>
      <c r="XER180" s="0"/>
      <c r="XES180" s="0"/>
      <c r="XET180" s="0"/>
      <c r="XEU180" s="0"/>
      <c r="XEV180" s="0"/>
      <c r="XEW180" s="0"/>
      <c r="XEX180" s="0"/>
      <c r="XEY180" s="0"/>
      <c r="XEZ180" s="0"/>
      <c r="XFA180" s="0"/>
      <c r="XFB180" s="0"/>
    </row>
    <row r="181" s="1" customFormat="true" ht="15" hidden="false" customHeight="true" outlineLevel="0" collapsed="false">
      <c r="B181" s="156" t="s">
        <v>482</v>
      </c>
      <c r="C181" s="156"/>
      <c r="D181" s="157"/>
      <c r="E181" s="155"/>
      <c r="XEQ181" s="0"/>
      <c r="XER181" s="0"/>
      <c r="XES181" s="0"/>
      <c r="XET181" s="0"/>
      <c r="XEU181" s="0"/>
      <c r="XEV181" s="0"/>
      <c r="XEW181" s="0"/>
      <c r="XEX181" s="0"/>
      <c r="XEY181" s="0"/>
      <c r="XEZ181" s="0"/>
      <c r="XFA181" s="0"/>
      <c r="XFB181" s="0"/>
    </row>
    <row r="182" s="1" customFormat="true" ht="15" hidden="false" customHeight="true" outlineLevel="0" collapsed="false">
      <c r="B182" s="159" t="s">
        <v>530</v>
      </c>
      <c r="C182" s="159"/>
      <c r="D182" s="157" t="n">
        <v>0.93</v>
      </c>
      <c r="E182" s="155"/>
      <c r="XEQ182" s="0"/>
      <c r="XER182" s="0"/>
      <c r="XES182" s="0"/>
      <c r="XET182" s="0"/>
      <c r="XEU182" s="0"/>
      <c r="XEV182" s="0"/>
      <c r="XEW182" s="0"/>
      <c r="XEX182" s="0"/>
      <c r="XEY182" s="0"/>
      <c r="XEZ182" s="0"/>
      <c r="XFA182" s="0"/>
      <c r="XFB182" s="0"/>
    </row>
    <row r="183" s="1" customFormat="true" ht="15" hidden="false" customHeight="true" outlineLevel="0" collapsed="false">
      <c r="B183" s="156" t="s">
        <v>484</v>
      </c>
      <c r="C183" s="156"/>
      <c r="D183" s="157"/>
      <c r="E183" s="155"/>
      <c r="XEQ183" s="0"/>
      <c r="XER183" s="0"/>
      <c r="XES183" s="0"/>
      <c r="XET183" s="0"/>
      <c r="XEU183" s="0"/>
      <c r="XEV183" s="0"/>
      <c r="XEW183" s="0"/>
      <c r="XEX183" s="0"/>
      <c r="XEY183" s="0"/>
      <c r="XEZ183" s="0"/>
      <c r="XFA183" s="0"/>
      <c r="XFB183" s="0"/>
    </row>
    <row r="184" s="1" customFormat="true" ht="15" hidden="false" customHeight="true" outlineLevel="0" collapsed="false">
      <c r="B184" s="159" t="s">
        <v>531</v>
      </c>
      <c r="C184" s="159"/>
      <c r="D184" s="157" t="n">
        <v>0.39</v>
      </c>
      <c r="E184" s="155"/>
      <c r="XEQ184" s="0"/>
      <c r="XER184" s="0"/>
      <c r="XES184" s="0"/>
      <c r="XET184" s="0"/>
      <c r="XEU184" s="0"/>
      <c r="XEV184" s="0"/>
      <c r="XEW184" s="0"/>
      <c r="XEX184" s="0"/>
      <c r="XEY184" s="0"/>
      <c r="XEZ184" s="0"/>
      <c r="XFA184" s="0"/>
      <c r="XFB184" s="0"/>
    </row>
    <row r="185" s="1" customFormat="true" ht="15" hidden="false" customHeight="true" outlineLevel="0" collapsed="false">
      <c r="B185" s="159" t="s">
        <v>532</v>
      </c>
      <c r="C185" s="159"/>
      <c r="D185" s="157" t="n">
        <v>0.09</v>
      </c>
      <c r="E185" s="155"/>
      <c r="XEQ185" s="0"/>
      <c r="XER185" s="0"/>
      <c r="XES185" s="0"/>
      <c r="XET185" s="0"/>
      <c r="XEU185" s="0"/>
      <c r="XEV185" s="0"/>
      <c r="XEW185" s="0"/>
      <c r="XEX185" s="0"/>
      <c r="XEY185" s="0"/>
      <c r="XEZ185" s="0"/>
      <c r="XFA185" s="0"/>
      <c r="XFB185" s="0"/>
    </row>
    <row r="186" s="1" customFormat="true" ht="15" hidden="false" customHeight="true" outlineLevel="0" collapsed="false">
      <c r="B186" s="156" t="s">
        <v>487</v>
      </c>
      <c r="C186" s="156"/>
      <c r="D186" s="157"/>
      <c r="E186" s="155"/>
      <c r="XEQ186" s="0"/>
      <c r="XER186" s="0"/>
      <c r="XES186" s="0"/>
      <c r="XET186" s="0"/>
      <c r="XEU186" s="0"/>
      <c r="XEV186" s="0"/>
      <c r="XEW186" s="0"/>
      <c r="XEX186" s="0"/>
      <c r="XEY186" s="0"/>
      <c r="XEZ186" s="0"/>
      <c r="XFA186" s="0"/>
      <c r="XFB186" s="0"/>
    </row>
    <row r="187" s="1" customFormat="true" ht="15" hidden="false" customHeight="true" outlineLevel="0" collapsed="false">
      <c r="B187" s="159" t="s">
        <v>533</v>
      </c>
      <c r="C187" s="159"/>
      <c r="D187" s="157" t="n">
        <v>0.18</v>
      </c>
      <c r="E187" s="155"/>
      <c r="XEQ187" s="0"/>
      <c r="XER187" s="0"/>
      <c r="XES187" s="0"/>
      <c r="XET187" s="0"/>
      <c r="XEU187" s="0"/>
      <c r="XEV187" s="0"/>
      <c r="XEW187" s="0"/>
      <c r="XEX187" s="0"/>
      <c r="XEY187" s="0"/>
      <c r="XEZ187" s="0"/>
      <c r="XFA187" s="0"/>
      <c r="XFB187" s="0"/>
    </row>
    <row r="188" s="1" customFormat="true" ht="15" hidden="false" customHeight="true" outlineLevel="0" collapsed="false">
      <c r="B188" s="159" t="s">
        <v>534</v>
      </c>
      <c r="C188" s="159"/>
      <c r="D188" s="157" t="n">
        <v>0.21</v>
      </c>
      <c r="E188" s="155"/>
      <c r="XEQ188" s="0"/>
      <c r="XER188" s="0"/>
      <c r="XES188" s="0"/>
      <c r="XET188" s="0"/>
      <c r="XEU188" s="0"/>
      <c r="XEV188" s="0"/>
      <c r="XEW188" s="0"/>
      <c r="XEX188" s="0"/>
      <c r="XEY188" s="0"/>
      <c r="XEZ188" s="0"/>
      <c r="XFA188" s="0"/>
      <c r="XFB188" s="0"/>
    </row>
    <row r="189" s="1" customFormat="true" ht="15" hidden="false" customHeight="true" outlineLevel="0" collapsed="false">
      <c r="B189" s="159" t="s">
        <v>533</v>
      </c>
      <c r="C189" s="159"/>
      <c r="D189" s="157" t="n">
        <v>0.18</v>
      </c>
      <c r="E189" s="155"/>
      <c r="XEQ189" s="0"/>
      <c r="XER189" s="0"/>
      <c r="XES189" s="0"/>
      <c r="XET189" s="0"/>
      <c r="XEU189" s="0"/>
      <c r="XEV189" s="0"/>
      <c r="XEW189" s="0"/>
      <c r="XEX189" s="0"/>
      <c r="XEY189" s="0"/>
      <c r="XEZ189" s="0"/>
      <c r="XFA189" s="0"/>
      <c r="XFB189" s="0"/>
    </row>
    <row r="190" s="1" customFormat="true" ht="15" hidden="false" customHeight="true" outlineLevel="0" collapsed="false">
      <c r="B190" s="159" t="s">
        <v>534</v>
      </c>
      <c r="C190" s="159"/>
      <c r="D190" s="157" t="n">
        <v>0.21</v>
      </c>
      <c r="E190" s="155"/>
      <c r="XEQ190" s="0"/>
      <c r="XER190" s="0"/>
      <c r="XES190" s="0"/>
      <c r="XET190" s="0"/>
      <c r="XEU190" s="0"/>
      <c r="XEV190" s="0"/>
      <c r="XEW190" s="0"/>
      <c r="XEX190" s="0"/>
      <c r="XEY190" s="0"/>
      <c r="XEZ190" s="0"/>
      <c r="XFA190" s="0"/>
      <c r="XFB190" s="0"/>
    </row>
    <row r="191" s="1" customFormat="true" ht="15" hidden="false" customHeight="true" outlineLevel="0" collapsed="false">
      <c r="B191" s="156" t="s">
        <v>490</v>
      </c>
      <c r="C191" s="156"/>
      <c r="D191" s="157"/>
      <c r="E191" s="155"/>
      <c r="XEQ191" s="0"/>
      <c r="XER191" s="0"/>
      <c r="XES191" s="0"/>
      <c r="XET191" s="0"/>
      <c r="XEU191" s="0"/>
      <c r="XEV191" s="0"/>
      <c r="XEW191" s="0"/>
      <c r="XEX191" s="0"/>
      <c r="XEY191" s="0"/>
      <c r="XEZ191" s="0"/>
      <c r="XFA191" s="0"/>
      <c r="XFB191" s="0"/>
    </row>
    <row r="192" s="1" customFormat="true" ht="15" hidden="false" customHeight="true" outlineLevel="0" collapsed="false">
      <c r="B192" s="159" t="s">
        <v>535</v>
      </c>
      <c r="C192" s="159"/>
      <c r="D192" s="157" t="n">
        <v>0.72</v>
      </c>
      <c r="E192" s="155"/>
      <c r="XEQ192" s="0"/>
      <c r="XER192" s="0"/>
      <c r="XES192" s="0"/>
      <c r="XET192" s="0"/>
      <c r="XEU192" s="0"/>
      <c r="XEV192" s="0"/>
      <c r="XEW192" s="0"/>
      <c r="XEX192" s="0"/>
      <c r="XEY192" s="0"/>
      <c r="XEZ192" s="0"/>
      <c r="XFA192" s="0"/>
      <c r="XFB192" s="0"/>
    </row>
    <row r="193" s="1" customFormat="true" ht="15" hidden="false" customHeight="false" outlineLevel="0" collapsed="false">
      <c r="B193" s="152" t="s">
        <v>68</v>
      </c>
      <c r="C193" s="153" t="str">
        <f aca="false">VLOOKUP(B193,'MEDIÇÃO 4'!$A$20:$C$199,2,0)</f>
        <v>Fornecimento, dobragem e colocação em fôrma, de armadura ca-60 b fina, diâmetro de 4.0 a 7.0mm</v>
      </c>
      <c r="D193" s="154" t="str">
        <f aca="false">VLOOKUP(B193,'MEDIÇÃO 4'!$A$20:$C$1000,3,0)</f>
        <v>kg</v>
      </c>
      <c r="E193" s="155" t="n">
        <f aca="false">SUM(D247:D261)</f>
        <v>51.29</v>
      </c>
      <c r="XEQ193" s="0"/>
      <c r="XER193" s="0"/>
      <c r="XES193" s="0"/>
      <c r="XET193" s="0"/>
      <c r="XEU193" s="0"/>
      <c r="XEV193" s="0"/>
      <c r="XEW193" s="0"/>
      <c r="XEX193" s="0"/>
      <c r="XEY193" s="0"/>
      <c r="XEZ193" s="0"/>
      <c r="XFA193" s="0"/>
      <c r="XFB193" s="0"/>
    </row>
    <row r="194" s="1" customFormat="true" ht="15.75" hidden="false" customHeight="true" outlineLevel="0" collapsed="false">
      <c r="B194" s="163" t="s">
        <v>427</v>
      </c>
      <c r="C194" s="163"/>
      <c r="D194" s="163"/>
      <c r="E194" s="155"/>
      <c r="XEQ194" s="0"/>
      <c r="XER194" s="0"/>
      <c r="XES194" s="0"/>
      <c r="XET194" s="0"/>
      <c r="XEU194" s="0"/>
      <c r="XEV194" s="0"/>
      <c r="XEW194" s="0"/>
      <c r="XEX194" s="0"/>
      <c r="XEY194" s="0"/>
      <c r="XEZ194" s="0"/>
      <c r="XFA194" s="0"/>
      <c r="XFB194" s="0"/>
    </row>
    <row r="195" s="1" customFormat="true" ht="15" hidden="false" customHeight="false" outlineLevel="0" collapsed="false">
      <c r="B195" s="156" t="s">
        <v>428</v>
      </c>
      <c r="C195" s="156"/>
      <c r="D195" s="157"/>
      <c r="E195" s="155"/>
      <c r="XEQ195" s="0"/>
      <c r="XER195" s="0"/>
      <c r="XES195" s="0"/>
      <c r="XET195" s="0"/>
      <c r="XEU195" s="0"/>
      <c r="XEV195" s="0"/>
      <c r="XEW195" s="0"/>
      <c r="XEX195" s="0"/>
      <c r="XEY195" s="0"/>
      <c r="XEZ195" s="0"/>
      <c r="XFA195" s="0"/>
      <c r="XFB195" s="0"/>
    </row>
    <row r="196" s="1" customFormat="true" ht="26.85" hidden="false" customHeight="true" outlineLevel="0" collapsed="false">
      <c r="B196" s="159" t="s">
        <v>536</v>
      </c>
      <c r="C196" s="159"/>
      <c r="D196" s="157" t="n">
        <v>51</v>
      </c>
      <c r="E196" s="155"/>
      <c r="XEQ196" s="0"/>
      <c r="XER196" s="0"/>
      <c r="XES196" s="0"/>
      <c r="XET196" s="0"/>
      <c r="XEU196" s="0"/>
      <c r="XEV196" s="0"/>
      <c r="XEW196" s="0"/>
      <c r="XEX196" s="0"/>
      <c r="XEY196" s="0"/>
      <c r="XEZ196" s="0"/>
      <c r="XFA196" s="0"/>
      <c r="XFB196" s="0"/>
    </row>
    <row r="197" s="1" customFormat="true" ht="15" hidden="false" customHeight="false" outlineLevel="0" collapsed="false">
      <c r="B197" s="156" t="s">
        <v>431</v>
      </c>
      <c r="C197" s="156"/>
      <c r="D197" s="157"/>
      <c r="E197" s="155"/>
      <c r="XEQ197" s="0"/>
      <c r="XER197" s="0"/>
      <c r="XES197" s="0"/>
      <c r="XET197" s="0"/>
      <c r="XEU197" s="0"/>
      <c r="XEV197" s="0"/>
      <c r="XEW197" s="0"/>
      <c r="XEX197" s="0"/>
      <c r="XEY197" s="0"/>
      <c r="XEZ197" s="0"/>
      <c r="XFA197" s="0"/>
      <c r="XFB197" s="0"/>
    </row>
    <row r="198" s="1" customFormat="true" ht="15" hidden="false" customHeight="true" outlineLevel="0" collapsed="false">
      <c r="B198" s="164" t="s">
        <v>537</v>
      </c>
      <c r="C198" s="164"/>
      <c r="D198" s="157"/>
      <c r="E198" s="155"/>
      <c r="XEQ198" s="0"/>
      <c r="XER198" s="0"/>
      <c r="XES198" s="0"/>
      <c r="XET198" s="0"/>
      <c r="XEU198" s="0"/>
      <c r="XEV198" s="0"/>
      <c r="XEW198" s="0"/>
      <c r="XEX198" s="0"/>
      <c r="XEY198" s="0"/>
      <c r="XEZ198" s="0"/>
      <c r="XFA198" s="0"/>
      <c r="XFB198" s="0"/>
    </row>
    <row r="199" s="1" customFormat="true" ht="15" hidden="false" customHeight="true" outlineLevel="0" collapsed="false">
      <c r="B199" s="159" t="s">
        <v>538</v>
      </c>
      <c r="C199" s="159"/>
      <c r="D199" s="157" t="n">
        <v>8.05933333333333</v>
      </c>
      <c r="E199" s="155"/>
      <c r="XEQ199" s="0"/>
      <c r="XER199" s="0"/>
      <c r="XES199" s="0"/>
      <c r="XET199" s="0"/>
      <c r="XEU199" s="0"/>
      <c r="XEV199" s="0"/>
      <c r="XEW199" s="0"/>
      <c r="XEX199" s="0"/>
      <c r="XEY199" s="0"/>
      <c r="XEZ199" s="0"/>
      <c r="XFA199" s="0"/>
      <c r="XFB199" s="0"/>
    </row>
    <row r="200" s="1" customFormat="true" ht="15" hidden="false" customHeight="true" outlineLevel="0" collapsed="false">
      <c r="B200" s="159" t="s">
        <v>539</v>
      </c>
      <c r="C200" s="159"/>
      <c r="D200" s="157" t="n">
        <v>4.67133333333333</v>
      </c>
      <c r="E200" s="155"/>
      <c r="XEQ200" s="0"/>
      <c r="XER200" s="0"/>
      <c r="XES200" s="0"/>
      <c r="XET200" s="0"/>
      <c r="XEU200" s="0"/>
      <c r="XEV200" s="0"/>
      <c r="XEW200" s="0"/>
      <c r="XEX200" s="0"/>
      <c r="XEY200" s="0"/>
      <c r="XEZ200" s="0"/>
      <c r="XFA200" s="0"/>
      <c r="XFB200" s="0"/>
    </row>
    <row r="201" s="1" customFormat="true" ht="15" hidden="false" customHeight="true" outlineLevel="0" collapsed="false">
      <c r="B201" s="159" t="s">
        <v>540</v>
      </c>
      <c r="C201" s="159"/>
      <c r="D201" s="157" t="n">
        <v>3.52</v>
      </c>
      <c r="E201" s="155"/>
      <c r="XEQ201" s="0"/>
      <c r="XER201" s="0"/>
      <c r="XES201" s="0"/>
      <c r="XET201" s="0"/>
      <c r="XEU201" s="0"/>
      <c r="XEV201" s="0"/>
      <c r="XEW201" s="0"/>
      <c r="XEX201" s="0"/>
      <c r="XEY201" s="0"/>
      <c r="XEZ201" s="0"/>
      <c r="XFA201" s="0"/>
      <c r="XFB201" s="0"/>
    </row>
    <row r="202" s="1" customFormat="true" ht="15" hidden="false" customHeight="true" outlineLevel="0" collapsed="false">
      <c r="B202" s="159" t="s">
        <v>541</v>
      </c>
      <c r="C202" s="159"/>
      <c r="D202" s="157" t="n">
        <v>5.49</v>
      </c>
      <c r="E202" s="155"/>
      <c r="XEQ202" s="0"/>
      <c r="XER202" s="0"/>
      <c r="XES202" s="0"/>
      <c r="XET202" s="0"/>
      <c r="XEU202" s="0"/>
      <c r="XEV202" s="0"/>
      <c r="XEW202" s="0"/>
      <c r="XEX202" s="0"/>
      <c r="XEY202" s="0"/>
      <c r="XEZ202" s="0"/>
      <c r="XFA202" s="0"/>
      <c r="XFB202" s="0"/>
    </row>
    <row r="203" s="1" customFormat="true" ht="15" hidden="false" customHeight="true" outlineLevel="0" collapsed="false">
      <c r="B203" s="159" t="s">
        <v>542</v>
      </c>
      <c r="C203" s="159"/>
      <c r="D203" s="157" t="n">
        <v>4.06</v>
      </c>
      <c r="E203" s="155"/>
      <c r="XEQ203" s="0"/>
      <c r="XER203" s="0"/>
      <c r="XES203" s="0"/>
      <c r="XET203" s="0"/>
      <c r="XEU203" s="0"/>
      <c r="XEV203" s="0"/>
      <c r="XEW203" s="0"/>
      <c r="XEX203" s="0"/>
      <c r="XEY203" s="0"/>
      <c r="XEZ203" s="0"/>
      <c r="XFA203" s="0"/>
      <c r="XFB203" s="0"/>
    </row>
    <row r="204" s="1" customFormat="true" ht="15" hidden="false" customHeight="true" outlineLevel="0" collapsed="false">
      <c r="B204" s="164" t="s">
        <v>543</v>
      </c>
      <c r="C204" s="164"/>
      <c r="D204" s="157"/>
      <c r="E204" s="155"/>
      <c r="XEQ204" s="0"/>
      <c r="XER204" s="0"/>
      <c r="XES204" s="0"/>
      <c r="XET204" s="0"/>
      <c r="XEU204" s="0"/>
      <c r="XEV204" s="0"/>
      <c r="XEW204" s="0"/>
      <c r="XEX204" s="0"/>
      <c r="XEY204" s="0"/>
      <c r="XEZ204" s="0"/>
      <c r="XFA204" s="0"/>
      <c r="XFB204" s="0"/>
    </row>
    <row r="205" s="1" customFormat="true" ht="15" hidden="false" customHeight="true" outlineLevel="0" collapsed="false">
      <c r="B205" s="159" t="s">
        <v>544</v>
      </c>
      <c r="C205" s="159"/>
      <c r="D205" s="157" t="n">
        <v>2.7</v>
      </c>
      <c r="E205" s="155"/>
      <c r="XEQ205" s="0"/>
      <c r="XER205" s="0"/>
      <c r="XES205" s="0"/>
      <c r="XET205" s="0"/>
      <c r="XEU205" s="0"/>
      <c r="XEV205" s="0"/>
      <c r="XEW205" s="0"/>
      <c r="XEX205" s="0"/>
      <c r="XEY205" s="0"/>
      <c r="XEZ205" s="0"/>
      <c r="XFA205" s="0"/>
      <c r="XFB205" s="0"/>
    </row>
    <row r="206" s="1" customFormat="true" ht="15" hidden="false" customHeight="true" outlineLevel="0" collapsed="false">
      <c r="B206" s="159" t="s">
        <v>545</v>
      </c>
      <c r="C206" s="159"/>
      <c r="D206" s="157" t="n">
        <v>3.74</v>
      </c>
      <c r="E206" s="155"/>
      <c r="XEQ206" s="0"/>
      <c r="XER206" s="0"/>
      <c r="XES206" s="0"/>
      <c r="XET206" s="0"/>
      <c r="XEU206" s="0"/>
      <c r="XEV206" s="0"/>
      <c r="XEW206" s="0"/>
      <c r="XEX206" s="0"/>
      <c r="XEY206" s="0"/>
      <c r="XEZ206" s="0"/>
      <c r="XFA206" s="0"/>
      <c r="XFB206" s="0"/>
    </row>
    <row r="207" s="1" customFormat="true" ht="15" hidden="false" customHeight="true" outlineLevel="0" collapsed="false">
      <c r="B207" s="159" t="s">
        <v>546</v>
      </c>
      <c r="C207" s="159"/>
      <c r="D207" s="157" t="n">
        <v>3.24426666666667</v>
      </c>
      <c r="E207" s="155"/>
      <c r="XEQ207" s="0"/>
      <c r="XER207" s="0"/>
      <c r="XES207" s="0"/>
      <c r="XET207" s="0"/>
      <c r="XEU207" s="0"/>
      <c r="XEV207" s="0"/>
      <c r="XEW207" s="0"/>
      <c r="XEX207" s="0"/>
      <c r="XEY207" s="0"/>
      <c r="XEZ207" s="0"/>
      <c r="XFA207" s="0"/>
      <c r="XFB207" s="0"/>
    </row>
    <row r="208" s="1" customFormat="true" ht="15" hidden="false" customHeight="true" outlineLevel="0" collapsed="false">
      <c r="B208" s="159" t="s">
        <v>547</v>
      </c>
      <c r="C208" s="159"/>
      <c r="D208" s="157" t="n">
        <v>8.13</v>
      </c>
      <c r="E208" s="155"/>
      <c r="XEQ208" s="0"/>
      <c r="XER208" s="0"/>
      <c r="XES208" s="0"/>
      <c r="XET208" s="0"/>
      <c r="XEU208" s="0"/>
      <c r="XEV208" s="0"/>
      <c r="XEW208" s="0"/>
      <c r="XEX208" s="0"/>
      <c r="XEY208" s="0"/>
      <c r="XEZ208" s="0"/>
      <c r="XFA208" s="0"/>
      <c r="XFB208" s="0"/>
    </row>
    <row r="209" s="1" customFormat="true" ht="15" hidden="false" customHeight="true" outlineLevel="0" collapsed="false">
      <c r="B209" s="159" t="s">
        <v>548</v>
      </c>
      <c r="C209" s="159"/>
      <c r="D209" s="157" t="n">
        <v>9.97</v>
      </c>
      <c r="E209" s="155"/>
      <c r="XEQ209" s="0"/>
      <c r="XER209" s="0"/>
      <c r="XES209" s="0"/>
      <c r="XET209" s="0"/>
      <c r="XEU209" s="0"/>
      <c r="XEV209" s="0"/>
      <c r="XEW209" s="0"/>
      <c r="XEX209" s="0"/>
      <c r="XEY209" s="0"/>
      <c r="XEZ209" s="0"/>
      <c r="XFA209" s="0"/>
      <c r="XFB209" s="0"/>
    </row>
    <row r="210" s="1" customFormat="true" ht="15" hidden="false" customHeight="false" outlineLevel="0" collapsed="false">
      <c r="B210" s="156" t="s">
        <v>473</v>
      </c>
      <c r="C210" s="156"/>
      <c r="D210" s="157"/>
      <c r="E210" s="155"/>
      <c r="XEQ210" s="0"/>
      <c r="XER210" s="0"/>
      <c r="XES210" s="0"/>
      <c r="XET210" s="0"/>
      <c r="XEU210" s="0"/>
      <c r="XEV210" s="0"/>
      <c r="XEW210" s="0"/>
      <c r="XEX210" s="0"/>
      <c r="XEY210" s="0"/>
      <c r="XEZ210" s="0"/>
      <c r="XFA210" s="0"/>
      <c r="XFB210" s="0"/>
    </row>
    <row r="211" s="1" customFormat="true" ht="26.85" hidden="false" customHeight="true" outlineLevel="0" collapsed="false">
      <c r="B211" s="159" t="s">
        <v>549</v>
      </c>
      <c r="C211" s="159"/>
      <c r="D211" s="157" t="n">
        <v>1.31</v>
      </c>
      <c r="E211" s="155"/>
      <c r="XEQ211" s="0"/>
      <c r="XER211" s="0"/>
      <c r="XES211" s="0"/>
      <c r="XET211" s="0"/>
      <c r="XEU211" s="0"/>
      <c r="XEV211" s="0"/>
      <c r="XEW211" s="0"/>
      <c r="XEX211" s="0"/>
      <c r="XEY211" s="0"/>
      <c r="XEZ211" s="0"/>
      <c r="XFA211" s="0"/>
      <c r="XFB211" s="0"/>
    </row>
    <row r="212" s="1" customFormat="true" ht="26.85" hidden="false" customHeight="true" outlineLevel="0" collapsed="false">
      <c r="B212" s="159" t="s">
        <v>550</v>
      </c>
      <c r="C212" s="159"/>
      <c r="D212" s="157" t="n">
        <v>0.66</v>
      </c>
      <c r="E212" s="155"/>
      <c r="XEQ212" s="0"/>
      <c r="XER212" s="0"/>
      <c r="XES212" s="0"/>
      <c r="XET212" s="0"/>
      <c r="XEU212" s="0"/>
      <c r="XEV212" s="0"/>
      <c r="XEW212" s="0"/>
      <c r="XEX212" s="0"/>
      <c r="XEY212" s="0"/>
      <c r="XEZ212" s="0"/>
      <c r="XFA212" s="0"/>
      <c r="XFB212" s="0"/>
    </row>
    <row r="213" s="1" customFormat="true" ht="26.85" hidden="false" customHeight="true" outlineLevel="0" collapsed="false">
      <c r="B213" s="159" t="s">
        <v>551</v>
      </c>
      <c r="C213" s="159"/>
      <c r="D213" s="157" t="n">
        <v>0.66</v>
      </c>
      <c r="E213" s="155"/>
      <c r="XEQ213" s="0"/>
      <c r="XER213" s="0"/>
      <c r="XES213" s="0"/>
      <c r="XET213" s="0"/>
      <c r="XEU213" s="0"/>
      <c r="XEV213" s="0"/>
      <c r="XEW213" s="0"/>
      <c r="XEX213" s="0"/>
      <c r="XEY213" s="0"/>
      <c r="XEZ213" s="0"/>
      <c r="XFA213" s="0"/>
      <c r="XFB213" s="0"/>
    </row>
    <row r="214" s="1" customFormat="true" ht="26.85" hidden="false" customHeight="true" outlineLevel="0" collapsed="false">
      <c r="B214" s="159" t="s">
        <v>552</v>
      </c>
      <c r="C214" s="159"/>
      <c r="D214" s="157" t="n">
        <v>0.66</v>
      </c>
      <c r="E214" s="155"/>
      <c r="XEQ214" s="0"/>
      <c r="XER214" s="0"/>
      <c r="XES214" s="0"/>
      <c r="XET214" s="0"/>
      <c r="XEU214" s="0"/>
      <c r="XEV214" s="0"/>
      <c r="XEW214" s="0"/>
      <c r="XEX214" s="0"/>
      <c r="XEY214" s="0"/>
      <c r="XEZ214" s="0"/>
      <c r="XFA214" s="0"/>
      <c r="XFB214" s="0"/>
    </row>
    <row r="215" s="1" customFormat="true" ht="26.85" hidden="false" customHeight="true" outlineLevel="0" collapsed="false">
      <c r="B215" s="159" t="s">
        <v>553</v>
      </c>
      <c r="C215" s="159"/>
      <c r="D215" s="157" t="n">
        <v>0.66</v>
      </c>
      <c r="E215" s="155"/>
      <c r="XEQ215" s="0"/>
      <c r="XER215" s="0"/>
      <c r="XES215" s="0"/>
      <c r="XET215" s="0"/>
      <c r="XEU215" s="0"/>
      <c r="XEV215" s="0"/>
      <c r="XEW215" s="0"/>
      <c r="XEX215" s="0"/>
      <c r="XEY215" s="0"/>
      <c r="XEZ215" s="0"/>
      <c r="XFA215" s="0"/>
      <c r="XFB215" s="0"/>
    </row>
    <row r="216" s="1" customFormat="true" ht="15.75" hidden="false" customHeight="true" outlineLevel="0" collapsed="false">
      <c r="B216" s="163" t="s">
        <v>430</v>
      </c>
      <c r="C216" s="163"/>
      <c r="D216" s="163"/>
      <c r="E216" s="155"/>
      <c r="XEQ216" s="0"/>
      <c r="XER216" s="0"/>
      <c r="XES216" s="0"/>
      <c r="XET216" s="0"/>
      <c r="XEU216" s="0"/>
      <c r="XEV216" s="0"/>
      <c r="XEW216" s="0"/>
      <c r="XEX216" s="0"/>
      <c r="XEY216" s="0"/>
      <c r="XEZ216" s="0"/>
      <c r="XFA216" s="0"/>
      <c r="XFB216" s="0"/>
    </row>
    <row r="217" s="1" customFormat="true" ht="15" hidden="false" customHeight="false" outlineLevel="0" collapsed="false">
      <c r="B217" s="156" t="s">
        <v>431</v>
      </c>
      <c r="C217" s="156"/>
      <c r="D217" s="157"/>
      <c r="E217" s="155"/>
      <c r="XEQ217" s="0"/>
      <c r="XER217" s="0"/>
      <c r="XES217" s="0"/>
      <c r="XET217" s="0"/>
      <c r="XEU217" s="0"/>
      <c r="XEV217" s="0"/>
      <c r="XEW217" s="0"/>
      <c r="XEX217" s="0"/>
      <c r="XEY217" s="0"/>
      <c r="XEZ217" s="0"/>
      <c r="XFA217" s="0"/>
      <c r="XFB217" s="0"/>
    </row>
    <row r="218" s="1" customFormat="true" ht="15" hidden="false" customHeight="true" outlineLevel="0" collapsed="false">
      <c r="B218" s="164" t="s">
        <v>537</v>
      </c>
      <c r="C218" s="164"/>
      <c r="D218" s="157"/>
      <c r="E218" s="155"/>
      <c r="XEQ218" s="0"/>
      <c r="XER218" s="0"/>
      <c r="XES218" s="0"/>
      <c r="XET218" s="0"/>
      <c r="XEU218" s="0"/>
      <c r="XEV218" s="0"/>
      <c r="XEW218" s="0"/>
      <c r="XEX218" s="0"/>
      <c r="XEY218" s="0"/>
      <c r="XEZ218" s="0"/>
      <c r="XFA218" s="0"/>
      <c r="XFB218" s="0"/>
    </row>
    <row r="219" s="1" customFormat="true" ht="15" hidden="false" customHeight="true" outlineLevel="0" collapsed="false">
      <c r="B219" s="159" t="s">
        <v>554</v>
      </c>
      <c r="C219" s="159"/>
      <c r="D219" s="157" t="n">
        <v>4.77</v>
      </c>
      <c r="E219" s="155"/>
      <c r="XEQ219" s="0"/>
      <c r="XER219" s="0"/>
      <c r="XES219" s="0"/>
      <c r="XET219" s="0"/>
      <c r="XEU219" s="0"/>
      <c r="XEV219" s="0"/>
      <c r="XEW219" s="0"/>
      <c r="XEX219" s="0"/>
      <c r="XEY219" s="0"/>
      <c r="XEZ219" s="0"/>
      <c r="XFA219" s="0"/>
      <c r="XFB219" s="0"/>
    </row>
    <row r="220" s="1" customFormat="true" ht="15" hidden="false" customHeight="true" outlineLevel="0" collapsed="false">
      <c r="B220" s="159" t="s">
        <v>555</v>
      </c>
      <c r="C220" s="159"/>
      <c r="D220" s="157" t="n">
        <v>5.49</v>
      </c>
      <c r="E220" s="155"/>
      <c r="XEQ220" s="0"/>
      <c r="XER220" s="0"/>
      <c r="XES220" s="0"/>
      <c r="XET220" s="0"/>
      <c r="XEU220" s="0"/>
      <c r="XEV220" s="0"/>
      <c r="XEW220" s="0"/>
      <c r="XEX220" s="0"/>
      <c r="XEY220" s="0"/>
      <c r="XEZ220" s="0"/>
      <c r="XFA220" s="0"/>
      <c r="XFB220" s="0"/>
    </row>
    <row r="221" s="1" customFormat="true" ht="15" hidden="false" customHeight="true" outlineLevel="0" collapsed="false">
      <c r="B221" s="159" t="s">
        <v>556</v>
      </c>
      <c r="C221" s="159"/>
      <c r="D221" s="157" t="n">
        <v>5.49</v>
      </c>
      <c r="E221" s="155"/>
      <c r="XEQ221" s="0"/>
      <c r="XER221" s="0"/>
      <c r="XES221" s="0"/>
      <c r="XET221" s="0"/>
      <c r="XEU221" s="0"/>
      <c r="XEV221" s="0"/>
      <c r="XEW221" s="0"/>
      <c r="XEX221" s="0"/>
      <c r="XEY221" s="0"/>
      <c r="XEZ221" s="0"/>
      <c r="XFA221" s="0"/>
      <c r="XFB221" s="0"/>
    </row>
    <row r="222" s="1" customFormat="true" ht="15" hidden="false" customHeight="true" outlineLevel="0" collapsed="false">
      <c r="B222" s="159" t="s">
        <v>557</v>
      </c>
      <c r="C222" s="159"/>
      <c r="D222" s="157" t="n">
        <v>6.88</v>
      </c>
      <c r="E222" s="155"/>
      <c r="XEQ222" s="0"/>
      <c r="XER222" s="0"/>
      <c r="XES222" s="0"/>
      <c r="XET222" s="0"/>
      <c r="XEU222" s="0"/>
      <c r="XEV222" s="0"/>
      <c r="XEW222" s="0"/>
      <c r="XEX222" s="0"/>
      <c r="XEY222" s="0"/>
      <c r="XEZ222" s="0"/>
      <c r="XFA222" s="0"/>
      <c r="XFB222" s="0"/>
    </row>
    <row r="223" s="1" customFormat="true" ht="15" hidden="false" customHeight="true" outlineLevel="0" collapsed="false">
      <c r="B223" s="159" t="s">
        <v>558</v>
      </c>
      <c r="C223" s="159"/>
      <c r="D223" s="157" t="n">
        <v>12.83</v>
      </c>
      <c r="E223" s="155"/>
      <c r="XEQ223" s="0"/>
      <c r="XER223" s="0"/>
      <c r="XES223" s="0"/>
      <c r="XET223" s="0"/>
      <c r="XEU223" s="0"/>
      <c r="XEV223" s="0"/>
      <c r="XEW223" s="0"/>
      <c r="XEX223" s="0"/>
      <c r="XEY223" s="0"/>
      <c r="XEZ223" s="0"/>
      <c r="XFA223" s="0"/>
      <c r="XFB223" s="0"/>
    </row>
    <row r="224" s="1" customFormat="true" ht="15" hidden="false" customHeight="true" outlineLevel="0" collapsed="false">
      <c r="B224" s="159" t="s">
        <v>559</v>
      </c>
      <c r="C224" s="159"/>
      <c r="D224" s="157" t="n">
        <v>7.8</v>
      </c>
      <c r="E224" s="155"/>
      <c r="XEQ224" s="0"/>
      <c r="XER224" s="0"/>
      <c r="XES224" s="0"/>
      <c r="XET224" s="0"/>
      <c r="XEU224" s="0"/>
      <c r="XEV224" s="0"/>
      <c r="XEW224" s="0"/>
      <c r="XEX224" s="0"/>
      <c r="XEY224" s="0"/>
      <c r="XEZ224" s="0"/>
      <c r="XFA224" s="0"/>
      <c r="XFB224" s="0"/>
    </row>
    <row r="225" s="1" customFormat="true" ht="15" hidden="false" customHeight="true" outlineLevel="0" collapsed="false">
      <c r="B225" s="165" t="s">
        <v>560</v>
      </c>
      <c r="C225" s="165"/>
      <c r="D225" s="157" t="n">
        <v>6.98</v>
      </c>
      <c r="E225" s="155"/>
      <c r="XEQ225" s="0"/>
      <c r="XER225" s="0"/>
      <c r="XES225" s="0"/>
      <c r="XET225" s="0"/>
      <c r="XEU225" s="0"/>
      <c r="XEV225" s="0"/>
      <c r="XEW225" s="0"/>
      <c r="XEX225" s="0"/>
      <c r="XEY225" s="0"/>
      <c r="XEZ225" s="0"/>
      <c r="XFA225" s="0"/>
      <c r="XFB225" s="0"/>
    </row>
    <row r="226" s="1" customFormat="true" ht="15" hidden="false" customHeight="true" outlineLevel="0" collapsed="false">
      <c r="B226" s="164" t="s">
        <v>543</v>
      </c>
      <c r="C226" s="164"/>
      <c r="D226" s="157"/>
      <c r="E226" s="155"/>
      <c r="XEQ226" s="0"/>
      <c r="XER226" s="0"/>
      <c r="XES226" s="0"/>
      <c r="XET226" s="0"/>
      <c r="XEU226" s="0"/>
      <c r="XEV226" s="0"/>
      <c r="XEW226" s="0"/>
      <c r="XEX226" s="0"/>
      <c r="XEY226" s="0"/>
      <c r="XEZ226" s="0"/>
      <c r="XFA226" s="0"/>
      <c r="XFB226" s="0"/>
    </row>
    <row r="227" s="1" customFormat="true" ht="15" hidden="false" customHeight="true" outlineLevel="0" collapsed="false">
      <c r="B227" s="165" t="s">
        <v>561</v>
      </c>
      <c r="C227" s="165"/>
      <c r="D227" s="157" t="n">
        <v>4.07</v>
      </c>
      <c r="E227" s="155"/>
      <c r="XEQ227" s="0"/>
      <c r="XER227" s="0"/>
      <c r="XES227" s="0"/>
      <c r="XET227" s="0"/>
      <c r="XEU227" s="0"/>
      <c r="XEV227" s="0"/>
      <c r="XEW227" s="0"/>
      <c r="XEX227" s="0"/>
      <c r="XEY227" s="0"/>
      <c r="XEZ227" s="0"/>
      <c r="XFA227" s="0"/>
      <c r="XFB227" s="0"/>
    </row>
    <row r="228" s="1" customFormat="true" ht="15" hidden="false" customHeight="true" outlineLevel="0" collapsed="false">
      <c r="B228" s="159" t="s">
        <v>562</v>
      </c>
      <c r="C228" s="159"/>
      <c r="D228" s="157" t="n">
        <v>5.5</v>
      </c>
      <c r="E228" s="155"/>
      <c r="XEQ228" s="0"/>
      <c r="XER228" s="0"/>
      <c r="XES228" s="0"/>
      <c r="XET228" s="0"/>
      <c r="XEU228" s="0"/>
      <c r="XEV228" s="0"/>
      <c r="XEW228" s="0"/>
      <c r="XEX228" s="0"/>
      <c r="XEY228" s="0"/>
      <c r="XEZ228" s="0"/>
      <c r="XFA228" s="0"/>
      <c r="XFB228" s="0"/>
    </row>
    <row r="229" s="1" customFormat="true" ht="15" hidden="false" customHeight="true" outlineLevel="0" collapsed="false">
      <c r="B229" s="165" t="s">
        <v>563</v>
      </c>
      <c r="C229" s="165"/>
      <c r="D229" s="157" t="n">
        <v>5.22</v>
      </c>
      <c r="E229" s="155"/>
      <c r="XEQ229" s="0"/>
      <c r="XER229" s="0"/>
      <c r="XES229" s="0"/>
      <c r="XET229" s="0"/>
      <c r="XEU229" s="0"/>
      <c r="XEV229" s="0"/>
      <c r="XEW229" s="0"/>
      <c r="XEX229" s="0"/>
      <c r="XEY229" s="0"/>
      <c r="XEZ229" s="0"/>
      <c r="XFA229" s="0"/>
      <c r="XFB229" s="0"/>
    </row>
    <row r="230" s="1" customFormat="true" ht="15" hidden="false" customHeight="true" outlineLevel="0" collapsed="false">
      <c r="B230" s="165" t="s">
        <v>564</v>
      </c>
      <c r="C230" s="165"/>
      <c r="D230" s="157" t="n">
        <v>3.94</v>
      </c>
      <c r="E230" s="155"/>
      <c r="XEQ230" s="0"/>
      <c r="XER230" s="0"/>
      <c r="XES230" s="0"/>
      <c r="XET230" s="0"/>
      <c r="XEU230" s="0"/>
      <c r="XEV230" s="0"/>
      <c r="XEW230" s="0"/>
      <c r="XEX230" s="0"/>
      <c r="XEY230" s="0"/>
      <c r="XEZ230" s="0"/>
      <c r="XFA230" s="0"/>
      <c r="XFB230" s="0"/>
    </row>
    <row r="231" s="1" customFormat="true" ht="15" hidden="false" customHeight="true" outlineLevel="0" collapsed="false">
      <c r="B231" s="165" t="s">
        <v>565</v>
      </c>
      <c r="C231" s="165"/>
      <c r="D231" s="157" t="n">
        <v>2.96</v>
      </c>
      <c r="E231" s="155"/>
      <c r="XEQ231" s="0"/>
      <c r="XER231" s="0"/>
      <c r="XES231" s="0"/>
      <c r="XET231" s="0"/>
      <c r="XEU231" s="0"/>
      <c r="XEV231" s="0"/>
      <c r="XEW231" s="0"/>
      <c r="XEX231" s="0"/>
      <c r="XEY231" s="0"/>
      <c r="XEZ231" s="0"/>
      <c r="XFA231" s="0"/>
      <c r="XFB231" s="0"/>
    </row>
    <row r="232" s="1" customFormat="true" ht="15" hidden="false" customHeight="true" outlineLevel="0" collapsed="false">
      <c r="B232" s="165" t="s">
        <v>566</v>
      </c>
      <c r="C232" s="165"/>
      <c r="D232" s="157" t="n">
        <v>5.22</v>
      </c>
      <c r="E232" s="155"/>
      <c r="XEQ232" s="0"/>
      <c r="XER232" s="0"/>
      <c r="XES232" s="0"/>
      <c r="XET232" s="0"/>
      <c r="XEU232" s="0"/>
      <c r="XEV232" s="0"/>
      <c r="XEW232" s="0"/>
      <c r="XEX232" s="0"/>
      <c r="XEY232" s="0"/>
      <c r="XEZ232" s="0"/>
      <c r="XFA232" s="0"/>
      <c r="XFB232" s="0"/>
    </row>
    <row r="233" s="1" customFormat="true" ht="15" hidden="false" customHeight="false" outlineLevel="0" collapsed="false">
      <c r="B233" s="156" t="s">
        <v>457</v>
      </c>
      <c r="C233" s="156"/>
      <c r="D233" s="157"/>
      <c r="E233" s="155"/>
      <c r="XEQ233" s="0"/>
      <c r="XER233" s="0"/>
      <c r="XES233" s="0"/>
      <c r="XET233" s="0"/>
      <c r="XEU233" s="0"/>
      <c r="XEV233" s="0"/>
      <c r="XEW233" s="0"/>
      <c r="XEX233" s="0"/>
      <c r="XEY233" s="0"/>
      <c r="XEZ233" s="0"/>
      <c r="XFA233" s="0"/>
      <c r="XFB233" s="0"/>
    </row>
    <row r="234" s="1" customFormat="true" ht="15" hidden="false" customHeight="true" outlineLevel="0" collapsed="false">
      <c r="B234" s="159" t="s">
        <v>458</v>
      </c>
      <c r="C234" s="159"/>
      <c r="D234" s="157"/>
      <c r="E234" s="155"/>
      <c r="XEQ234" s="0"/>
      <c r="XER234" s="0"/>
      <c r="XES234" s="0"/>
      <c r="XET234" s="0"/>
      <c r="XEU234" s="0"/>
      <c r="XEV234" s="0"/>
      <c r="XEW234" s="0"/>
      <c r="XEX234" s="0"/>
      <c r="XEY234" s="0"/>
      <c r="XEZ234" s="0"/>
      <c r="XFA234" s="0"/>
      <c r="XFB234" s="0"/>
    </row>
    <row r="235" s="1" customFormat="true" ht="26.85" hidden="false" customHeight="true" outlineLevel="0" collapsed="false">
      <c r="B235" s="159" t="s">
        <v>567</v>
      </c>
      <c r="C235" s="159"/>
      <c r="D235" s="157" t="n">
        <v>10.35</v>
      </c>
      <c r="E235" s="155"/>
      <c r="XEQ235" s="0"/>
      <c r="XER235" s="0"/>
      <c r="XES235" s="0"/>
      <c r="XET235" s="0"/>
      <c r="XEU235" s="0"/>
      <c r="XEV235" s="0"/>
      <c r="XEW235" s="0"/>
      <c r="XEX235" s="0"/>
      <c r="XEY235" s="0"/>
      <c r="XEZ235" s="0"/>
      <c r="XFA235" s="0"/>
      <c r="XFB235" s="0"/>
    </row>
    <row r="236" s="1" customFormat="true" ht="15" hidden="false" customHeight="false" outlineLevel="0" collapsed="false">
      <c r="B236" s="156" t="s">
        <v>568</v>
      </c>
      <c r="C236" s="156"/>
      <c r="D236" s="157"/>
      <c r="E236" s="155"/>
      <c r="XEQ236" s="0"/>
      <c r="XER236" s="0"/>
      <c r="XES236" s="0"/>
      <c r="XET236" s="0"/>
      <c r="XEU236" s="0"/>
      <c r="XEV236" s="0"/>
      <c r="XEW236" s="0"/>
      <c r="XEX236" s="0"/>
      <c r="XEY236" s="0"/>
      <c r="XEZ236" s="0"/>
      <c r="XFA236" s="0"/>
      <c r="XFB236" s="0"/>
    </row>
    <row r="237" s="1" customFormat="true" ht="15" hidden="false" customHeight="true" outlineLevel="0" collapsed="false">
      <c r="B237" s="165" t="s">
        <v>569</v>
      </c>
      <c r="C237" s="165"/>
      <c r="D237" s="157" t="n">
        <v>8.13</v>
      </c>
      <c r="E237" s="155"/>
      <c r="XEQ237" s="0"/>
      <c r="XER237" s="0"/>
      <c r="XES237" s="0"/>
      <c r="XET237" s="0"/>
      <c r="XEU237" s="0"/>
      <c r="XEV237" s="0"/>
      <c r="XEW237" s="0"/>
      <c r="XEX237" s="0"/>
      <c r="XEY237" s="0"/>
      <c r="XEZ237" s="0"/>
      <c r="XFA237" s="0"/>
      <c r="XFB237" s="0"/>
    </row>
    <row r="238" s="1" customFormat="true" ht="15" hidden="false" customHeight="true" outlineLevel="0" collapsed="false">
      <c r="B238" s="159" t="s">
        <v>570</v>
      </c>
      <c r="C238" s="159"/>
      <c r="D238" s="157" t="n">
        <v>3.4496</v>
      </c>
      <c r="E238" s="155"/>
      <c r="XEQ238" s="0"/>
      <c r="XER238" s="0"/>
      <c r="XES238" s="0"/>
      <c r="XET238" s="0"/>
      <c r="XEU238" s="0"/>
      <c r="XEV238" s="0"/>
      <c r="XEW238" s="0"/>
      <c r="XEX238" s="0"/>
      <c r="XEY238" s="0"/>
      <c r="XEZ238" s="0"/>
      <c r="XFA238" s="0"/>
      <c r="XFB238" s="0"/>
    </row>
    <row r="239" s="1" customFormat="true" ht="15" hidden="false" customHeight="true" outlineLevel="0" collapsed="false">
      <c r="B239" s="159" t="s">
        <v>571</v>
      </c>
      <c r="C239" s="159"/>
      <c r="D239" s="157" t="n">
        <v>11.5808</v>
      </c>
      <c r="E239" s="155"/>
      <c r="XEQ239" s="0"/>
      <c r="XER239" s="0"/>
      <c r="XES239" s="0"/>
      <c r="XET239" s="0"/>
      <c r="XEU239" s="0"/>
      <c r="XEV239" s="0"/>
      <c r="XEW239" s="0"/>
      <c r="XEX239" s="0"/>
      <c r="XEY239" s="0"/>
      <c r="XEZ239" s="0"/>
      <c r="XFA239" s="0"/>
      <c r="XFB239" s="0"/>
    </row>
    <row r="240" s="1" customFormat="true" ht="15" hidden="false" customHeight="true" outlineLevel="0" collapsed="false">
      <c r="B240" s="159" t="s">
        <v>572</v>
      </c>
      <c r="C240" s="159"/>
      <c r="D240" s="157" t="n">
        <v>12.1146666666667</v>
      </c>
      <c r="E240" s="155"/>
      <c r="XEQ240" s="0"/>
      <c r="XER240" s="0"/>
      <c r="XES240" s="0"/>
      <c r="XET240" s="0"/>
      <c r="XEU240" s="0"/>
      <c r="XEV240" s="0"/>
      <c r="XEW240" s="0"/>
      <c r="XEX240" s="0"/>
      <c r="XEY240" s="0"/>
      <c r="XEZ240" s="0"/>
      <c r="XFA240" s="0"/>
      <c r="XFB240" s="0"/>
    </row>
    <row r="241" s="1" customFormat="true" ht="15" hidden="false" customHeight="true" outlineLevel="0" collapsed="false">
      <c r="B241" s="159" t="s">
        <v>573</v>
      </c>
      <c r="C241" s="159"/>
      <c r="D241" s="157" t="n">
        <v>6.32426666666667</v>
      </c>
      <c r="E241" s="155"/>
      <c r="XEQ241" s="0"/>
      <c r="XER241" s="0"/>
      <c r="XES241" s="0"/>
      <c r="XET241" s="0"/>
      <c r="XEU241" s="0"/>
      <c r="XEV241" s="0"/>
      <c r="XEW241" s="0"/>
      <c r="XEX241" s="0"/>
      <c r="XEY241" s="0"/>
      <c r="XEZ241" s="0"/>
      <c r="XFA241" s="0"/>
      <c r="XFB241" s="0"/>
    </row>
    <row r="242" s="1" customFormat="true" ht="15" hidden="false" customHeight="true" outlineLevel="0" collapsed="false">
      <c r="B242" s="159" t="s">
        <v>574</v>
      </c>
      <c r="C242" s="159"/>
      <c r="D242" s="157" t="n">
        <v>18.3157333333333</v>
      </c>
      <c r="E242" s="155"/>
      <c r="XEQ242" s="0"/>
      <c r="XER242" s="0"/>
      <c r="XES242" s="0"/>
      <c r="XET242" s="0"/>
      <c r="XEU242" s="0"/>
      <c r="XEV242" s="0"/>
      <c r="XEW242" s="0"/>
      <c r="XEX242" s="0"/>
      <c r="XEY242" s="0"/>
      <c r="XEZ242" s="0"/>
      <c r="XFA242" s="0"/>
      <c r="XFB242" s="0"/>
    </row>
    <row r="243" s="1" customFormat="true" ht="15" hidden="false" customHeight="false" outlineLevel="0" collapsed="false">
      <c r="B243" s="156" t="s">
        <v>473</v>
      </c>
      <c r="C243" s="156"/>
      <c r="D243" s="157"/>
      <c r="E243" s="155"/>
      <c r="XEQ243" s="0"/>
      <c r="XER243" s="0"/>
      <c r="XES243" s="0"/>
      <c r="XET243" s="0"/>
      <c r="XEU243" s="0"/>
      <c r="XEV243" s="0"/>
      <c r="XEW243" s="0"/>
      <c r="XEX243" s="0"/>
      <c r="XEY243" s="0"/>
      <c r="XEZ243" s="0"/>
      <c r="XFA243" s="0"/>
      <c r="XFB243" s="0"/>
    </row>
    <row r="244" s="1" customFormat="true" ht="15" hidden="false" customHeight="true" outlineLevel="0" collapsed="false">
      <c r="B244" s="159" t="s">
        <v>575</v>
      </c>
      <c r="C244" s="159"/>
      <c r="D244" s="157" t="n">
        <v>9.2</v>
      </c>
      <c r="E244" s="155"/>
      <c r="XEQ244" s="0"/>
      <c r="XER244" s="0"/>
      <c r="XES244" s="0"/>
      <c r="XET244" s="0"/>
      <c r="XEU244" s="0"/>
      <c r="XEV244" s="0"/>
      <c r="XEW244" s="0"/>
      <c r="XEX244" s="0"/>
      <c r="XEY244" s="0"/>
      <c r="XEZ244" s="0"/>
      <c r="XFA244" s="0"/>
      <c r="XFB244" s="0"/>
    </row>
    <row r="245" s="1" customFormat="true" ht="15" hidden="false" customHeight="true" outlineLevel="0" collapsed="false">
      <c r="B245" s="159" t="s">
        <v>576</v>
      </c>
      <c r="C245" s="159"/>
      <c r="D245" s="157" t="n">
        <v>2.22</v>
      </c>
      <c r="E245" s="155"/>
      <c r="XEQ245" s="0"/>
      <c r="XER245" s="0"/>
      <c r="XES245" s="0"/>
      <c r="XET245" s="0"/>
      <c r="XEU245" s="0"/>
      <c r="XEV245" s="0"/>
      <c r="XEW245" s="0"/>
      <c r="XEX245" s="0"/>
      <c r="XEY245" s="0"/>
      <c r="XEZ245" s="0"/>
      <c r="XFA245" s="0"/>
      <c r="XFB245" s="0"/>
    </row>
    <row r="246" s="1" customFormat="true" ht="15.75" hidden="false" customHeight="true" outlineLevel="0" collapsed="false">
      <c r="B246" s="163" t="s">
        <v>476</v>
      </c>
      <c r="C246" s="163"/>
      <c r="D246" s="163"/>
      <c r="E246" s="155"/>
      <c r="XEQ246" s="0"/>
      <c r="XER246" s="0"/>
      <c r="XES246" s="0"/>
      <c r="XET246" s="0"/>
      <c r="XEU246" s="0"/>
      <c r="XEV246" s="0"/>
      <c r="XEW246" s="0"/>
      <c r="XEX246" s="0"/>
      <c r="XEY246" s="0"/>
      <c r="XEZ246" s="0"/>
      <c r="XFA246" s="0"/>
      <c r="XFB246" s="0"/>
    </row>
    <row r="247" s="1" customFormat="true" ht="15" hidden="false" customHeight="false" outlineLevel="0" collapsed="false">
      <c r="B247" s="156" t="s">
        <v>431</v>
      </c>
      <c r="C247" s="156"/>
      <c r="D247" s="157"/>
      <c r="E247" s="155"/>
      <c r="XEQ247" s="0"/>
      <c r="XER247" s="0"/>
      <c r="XES247" s="0"/>
      <c r="XET247" s="0"/>
      <c r="XEU247" s="0"/>
      <c r="XEV247" s="0"/>
      <c r="XEW247" s="0"/>
      <c r="XEX247" s="0"/>
      <c r="XEY247" s="0"/>
      <c r="XEZ247" s="0"/>
      <c r="XFA247" s="0"/>
      <c r="XFB247" s="0"/>
    </row>
    <row r="248" s="1" customFormat="true" ht="15" hidden="false" customHeight="true" outlineLevel="0" collapsed="false">
      <c r="B248" s="164" t="s">
        <v>543</v>
      </c>
      <c r="C248" s="164"/>
      <c r="D248" s="157"/>
      <c r="E248" s="155"/>
      <c r="XEQ248" s="0"/>
      <c r="XER248" s="0"/>
      <c r="XES248" s="0"/>
      <c r="XET248" s="0"/>
      <c r="XEU248" s="0"/>
      <c r="XEV248" s="0"/>
      <c r="XEW248" s="0"/>
      <c r="XEX248" s="0"/>
      <c r="XEY248" s="0"/>
      <c r="XEZ248" s="0"/>
      <c r="XFA248" s="0"/>
      <c r="XFB248" s="0"/>
    </row>
    <row r="249" s="1" customFormat="true" ht="15" hidden="false" customHeight="true" outlineLevel="0" collapsed="false">
      <c r="B249" s="159" t="s">
        <v>577</v>
      </c>
      <c r="C249" s="159"/>
      <c r="D249" s="157" t="n">
        <v>6.78</v>
      </c>
      <c r="E249" s="155"/>
      <c r="XEQ249" s="0"/>
      <c r="XER249" s="0"/>
      <c r="XES249" s="0"/>
      <c r="XET249" s="0"/>
      <c r="XEU249" s="0"/>
      <c r="XEV249" s="0"/>
      <c r="XEW249" s="0"/>
      <c r="XEX249" s="0"/>
      <c r="XEY249" s="0"/>
      <c r="XEZ249" s="0"/>
      <c r="XFA249" s="0"/>
      <c r="XFB249" s="0"/>
    </row>
    <row r="250" s="1" customFormat="true" ht="15" hidden="false" customHeight="false" outlineLevel="0" collapsed="false">
      <c r="B250" s="156" t="s">
        <v>457</v>
      </c>
      <c r="C250" s="156"/>
      <c r="D250" s="157"/>
      <c r="E250" s="155"/>
      <c r="XEQ250" s="0"/>
      <c r="XER250" s="0"/>
      <c r="XES250" s="0"/>
      <c r="XET250" s="0"/>
      <c r="XEU250" s="0"/>
      <c r="XEV250" s="0"/>
      <c r="XEW250" s="0"/>
      <c r="XEX250" s="0"/>
      <c r="XEY250" s="0"/>
      <c r="XEZ250" s="0"/>
      <c r="XFA250" s="0"/>
      <c r="XFB250" s="0"/>
    </row>
    <row r="251" s="1" customFormat="true" ht="15" hidden="false" customHeight="true" outlineLevel="0" collapsed="false">
      <c r="B251" s="159" t="s">
        <v>458</v>
      </c>
      <c r="C251" s="159"/>
      <c r="D251" s="157"/>
      <c r="E251" s="155"/>
      <c r="XEQ251" s="0"/>
      <c r="XER251" s="0"/>
      <c r="XES251" s="0"/>
      <c r="XET251" s="0"/>
      <c r="XEU251" s="0"/>
      <c r="XEV251" s="0"/>
      <c r="XEW251" s="0"/>
      <c r="XEX251" s="0"/>
      <c r="XEY251" s="0"/>
      <c r="XEZ251" s="0"/>
      <c r="XFA251" s="0"/>
      <c r="XFB251" s="0"/>
    </row>
    <row r="252" s="1" customFormat="true" ht="26.85" hidden="false" customHeight="true" outlineLevel="0" collapsed="false">
      <c r="B252" s="159" t="s">
        <v>578</v>
      </c>
      <c r="C252" s="159"/>
      <c r="D252" s="157" t="n">
        <v>2.46</v>
      </c>
      <c r="E252" s="155"/>
      <c r="XEQ252" s="0"/>
      <c r="XER252" s="0"/>
      <c r="XES252" s="0"/>
      <c r="XET252" s="0"/>
      <c r="XEU252" s="0"/>
      <c r="XEV252" s="0"/>
      <c r="XEW252" s="0"/>
      <c r="XEX252" s="0"/>
      <c r="XEY252" s="0"/>
      <c r="XEZ252" s="0"/>
      <c r="XFA252" s="0"/>
      <c r="XFB252" s="0"/>
    </row>
    <row r="253" s="1" customFormat="true" ht="15.75" hidden="false" customHeight="true" outlineLevel="0" collapsed="false">
      <c r="B253" s="156" t="s">
        <v>487</v>
      </c>
      <c r="C253" s="156"/>
      <c r="D253" s="157"/>
      <c r="E253" s="155"/>
      <c r="XEQ253" s="0"/>
      <c r="XER253" s="0"/>
      <c r="XES253" s="0"/>
      <c r="XET253" s="0"/>
      <c r="XEU253" s="0"/>
      <c r="XEV253" s="0"/>
      <c r="XEW253" s="0"/>
      <c r="XEX253" s="0"/>
      <c r="XEY253" s="0"/>
      <c r="XEZ253" s="0"/>
      <c r="XFA253" s="0"/>
      <c r="XFB253" s="0"/>
    </row>
    <row r="254" s="1" customFormat="true" ht="15.75" hidden="false" customHeight="true" outlineLevel="0" collapsed="false">
      <c r="B254" s="159" t="s">
        <v>579</v>
      </c>
      <c r="C254" s="159"/>
      <c r="D254" s="157" t="n">
        <v>7.02</v>
      </c>
      <c r="E254" s="155"/>
      <c r="XEQ254" s="0"/>
      <c r="XER254" s="0"/>
      <c r="XES254" s="0"/>
      <c r="XET254" s="0"/>
      <c r="XEU254" s="0"/>
      <c r="XEV254" s="0"/>
      <c r="XEW254" s="0"/>
      <c r="XEX254" s="0"/>
      <c r="XEY254" s="0"/>
      <c r="XEZ254" s="0"/>
      <c r="XFA254" s="0"/>
      <c r="XFB254" s="0"/>
    </row>
    <row r="255" s="1" customFormat="true" ht="15.75" hidden="false" customHeight="true" outlineLevel="0" collapsed="false">
      <c r="B255" s="159" t="s">
        <v>580</v>
      </c>
      <c r="C255" s="159"/>
      <c r="D255" s="157" t="n">
        <v>7.76</v>
      </c>
      <c r="E255" s="155"/>
      <c r="XEQ255" s="0"/>
      <c r="XER255" s="0"/>
      <c r="XES255" s="0"/>
      <c r="XET255" s="0"/>
      <c r="XEU255" s="0"/>
      <c r="XEV255" s="0"/>
      <c r="XEW255" s="0"/>
      <c r="XEX255" s="0"/>
      <c r="XEY255" s="0"/>
      <c r="XEZ255" s="0"/>
      <c r="XFA255" s="0"/>
      <c r="XFB255" s="0"/>
    </row>
    <row r="256" s="1" customFormat="true" ht="15.75" hidden="false" customHeight="true" outlineLevel="0" collapsed="false">
      <c r="B256" s="156" t="s">
        <v>484</v>
      </c>
      <c r="C256" s="156"/>
      <c r="D256" s="157"/>
      <c r="E256" s="155"/>
      <c r="XEQ256" s="0"/>
      <c r="XER256" s="0"/>
      <c r="XES256" s="0"/>
      <c r="XET256" s="0"/>
      <c r="XEU256" s="0"/>
      <c r="XEV256" s="0"/>
      <c r="XEW256" s="0"/>
      <c r="XEX256" s="0"/>
      <c r="XEY256" s="0"/>
      <c r="XEZ256" s="0"/>
      <c r="XFA256" s="0"/>
      <c r="XFB256" s="0"/>
    </row>
    <row r="257" s="1" customFormat="true" ht="15.75" hidden="false" customHeight="true" outlineLevel="0" collapsed="false">
      <c r="B257" s="159" t="s">
        <v>581</v>
      </c>
      <c r="C257" s="159"/>
      <c r="D257" s="157" t="n">
        <v>7.15</v>
      </c>
      <c r="E257" s="155"/>
      <c r="XEQ257" s="0"/>
      <c r="XER257" s="0"/>
      <c r="XES257" s="0"/>
      <c r="XET257" s="0"/>
      <c r="XEU257" s="0"/>
      <c r="XEV257" s="0"/>
      <c r="XEW257" s="0"/>
      <c r="XEX257" s="0"/>
      <c r="XEY257" s="0"/>
      <c r="XEZ257" s="0"/>
      <c r="XFA257" s="0"/>
      <c r="XFB257" s="0"/>
    </row>
    <row r="258" s="1" customFormat="true" ht="15.75" hidden="false" customHeight="true" outlineLevel="0" collapsed="false">
      <c r="B258" s="159" t="s">
        <v>582</v>
      </c>
      <c r="C258" s="159"/>
      <c r="D258" s="157" t="n">
        <v>1.64</v>
      </c>
      <c r="E258" s="155"/>
      <c r="XEQ258" s="0"/>
      <c r="XER258" s="0"/>
      <c r="XES258" s="0"/>
      <c r="XET258" s="0"/>
      <c r="XEU258" s="0"/>
      <c r="XEV258" s="0"/>
      <c r="XEW258" s="0"/>
      <c r="XEX258" s="0"/>
      <c r="XEY258" s="0"/>
      <c r="XEZ258" s="0"/>
      <c r="XFA258" s="0"/>
      <c r="XFB258" s="0"/>
    </row>
    <row r="259" s="1" customFormat="true" ht="15.75" hidden="false" customHeight="true" outlineLevel="0" collapsed="false">
      <c r="B259" s="156" t="s">
        <v>490</v>
      </c>
      <c r="C259" s="156"/>
      <c r="D259" s="157"/>
      <c r="E259" s="155"/>
      <c r="XEQ259" s="0"/>
      <c r="XER259" s="0"/>
      <c r="XES259" s="0"/>
      <c r="XET259" s="0"/>
      <c r="XEU259" s="0"/>
      <c r="XEV259" s="0"/>
      <c r="XEW259" s="0"/>
      <c r="XEX259" s="0"/>
      <c r="XEY259" s="0"/>
      <c r="XEZ259" s="0"/>
      <c r="XFA259" s="0"/>
      <c r="XFB259" s="0"/>
    </row>
    <row r="260" s="1" customFormat="true" ht="15.75" hidden="false" customHeight="true" outlineLevel="0" collapsed="false">
      <c r="B260" s="166" t="s">
        <v>583</v>
      </c>
      <c r="C260" s="166"/>
      <c r="D260" s="157" t="n">
        <v>9.24</v>
      </c>
      <c r="E260" s="155"/>
      <c r="XEQ260" s="0"/>
      <c r="XER260" s="0"/>
      <c r="XES260" s="0"/>
      <c r="XET260" s="0"/>
      <c r="XEU260" s="0"/>
      <c r="XEV260" s="0"/>
      <c r="XEW260" s="0"/>
      <c r="XEX260" s="0"/>
      <c r="XEY260" s="0"/>
      <c r="XEZ260" s="0"/>
      <c r="XFA260" s="0"/>
      <c r="XFB260" s="0"/>
    </row>
    <row r="261" s="1" customFormat="true" ht="15.75" hidden="false" customHeight="true" outlineLevel="0" collapsed="false">
      <c r="B261" s="166" t="s">
        <v>584</v>
      </c>
      <c r="C261" s="166"/>
      <c r="D261" s="157" t="n">
        <v>9.24</v>
      </c>
      <c r="E261" s="155"/>
      <c r="XEQ261" s="0"/>
      <c r="XER261" s="0"/>
      <c r="XES261" s="0"/>
      <c r="XET261" s="0"/>
      <c r="XEU261" s="0"/>
      <c r="XEV261" s="0"/>
      <c r="XEW261" s="0"/>
      <c r="XEX261" s="0"/>
      <c r="XEY261" s="0"/>
      <c r="XEZ261" s="0"/>
      <c r="XFA261" s="0"/>
      <c r="XFB261" s="0"/>
    </row>
    <row r="262" s="1" customFormat="true" ht="15" hidden="false" customHeight="false" outlineLevel="0" collapsed="false">
      <c r="B262" s="152" t="s">
        <v>69</v>
      </c>
      <c r="C262" s="153" t="str">
        <f aca="false">VLOOKUP(B262,'MEDIÇÃO 4'!$A$20:$C$199,2,0)</f>
        <v>Fornecimento, dobragem e colocação em fôrma, de armadura ca-50 a média, diâmetro de 6.3 a 10.0 mm</v>
      </c>
      <c r="D262" s="154" t="str">
        <f aca="false">VLOOKUP(B262,'MEDIÇÃO 4'!$A$20:$C$1000,3,0)</f>
        <v>kg</v>
      </c>
      <c r="E262" s="155" t="n">
        <v>206.650656</v>
      </c>
      <c r="XEQ262" s="0"/>
      <c r="XER262" s="0"/>
      <c r="XES262" s="0"/>
      <c r="XET262" s="0"/>
      <c r="XEU262" s="0"/>
      <c r="XEV262" s="0"/>
      <c r="XEW262" s="0"/>
      <c r="XEX262" s="0"/>
      <c r="XEY262" s="0"/>
      <c r="XEZ262" s="0"/>
      <c r="XFA262" s="0"/>
      <c r="XFB262" s="0"/>
    </row>
    <row r="263" s="1" customFormat="true" ht="15.75" hidden="false" customHeight="true" outlineLevel="0" collapsed="false">
      <c r="B263" s="163" t="s">
        <v>427</v>
      </c>
      <c r="C263" s="163"/>
      <c r="D263" s="163"/>
      <c r="E263" s="155"/>
      <c r="XEQ263" s="0"/>
      <c r="XER263" s="0"/>
      <c r="XES263" s="0"/>
      <c r="XET263" s="0"/>
      <c r="XEU263" s="0"/>
      <c r="XEV263" s="0"/>
      <c r="XEW263" s="0"/>
      <c r="XEX263" s="0"/>
      <c r="XEY263" s="0"/>
      <c r="XEZ263" s="0"/>
      <c r="XFA263" s="0"/>
      <c r="XFB263" s="0"/>
    </row>
    <row r="264" s="1" customFormat="true" ht="15" hidden="false" customHeight="true" outlineLevel="0" collapsed="false">
      <c r="B264" s="156" t="s">
        <v>585</v>
      </c>
      <c r="C264" s="156"/>
      <c r="D264" s="157"/>
      <c r="E264" s="155"/>
      <c r="XEQ264" s="0"/>
      <c r="XER264" s="0"/>
      <c r="XES264" s="0"/>
      <c r="XET264" s="0"/>
      <c r="XEU264" s="0"/>
      <c r="XEV264" s="0"/>
      <c r="XEW264" s="0"/>
      <c r="XEX264" s="0"/>
      <c r="XEY264" s="0"/>
      <c r="XEZ264" s="0"/>
      <c r="XFA264" s="0"/>
      <c r="XFB264" s="0"/>
    </row>
    <row r="265" s="1" customFormat="true" ht="15" hidden="false" customHeight="true" outlineLevel="0" collapsed="false">
      <c r="B265" s="159" t="s">
        <v>586</v>
      </c>
      <c r="C265" s="159"/>
      <c r="D265" s="157" t="n">
        <v>59.97</v>
      </c>
      <c r="E265" s="155"/>
      <c r="XEQ265" s="0"/>
      <c r="XER265" s="0"/>
      <c r="XES265" s="0"/>
      <c r="XET265" s="0"/>
      <c r="XEU265" s="0"/>
      <c r="XEV265" s="0"/>
      <c r="XEW265" s="0"/>
      <c r="XEX265" s="0"/>
      <c r="XEY265" s="0"/>
      <c r="XEZ265" s="0"/>
      <c r="XFA265" s="0"/>
      <c r="XFB265" s="0"/>
    </row>
    <row r="266" s="1" customFormat="true" ht="15" hidden="false" customHeight="true" outlineLevel="0" collapsed="false">
      <c r="B266" s="159" t="s">
        <v>587</v>
      </c>
      <c r="C266" s="159"/>
      <c r="D266" s="157" t="n">
        <v>29.99</v>
      </c>
      <c r="E266" s="155"/>
      <c r="XEQ266" s="0"/>
      <c r="XER266" s="0"/>
      <c r="XES266" s="0"/>
      <c r="XET266" s="0"/>
      <c r="XEU266" s="0"/>
      <c r="XEV266" s="0"/>
      <c r="XEW266" s="0"/>
      <c r="XEX266" s="0"/>
      <c r="XEY266" s="0"/>
      <c r="XEZ266" s="0"/>
      <c r="XFA266" s="0"/>
      <c r="XFB266" s="0"/>
    </row>
    <row r="267" s="1" customFormat="true" ht="15" hidden="false" customHeight="true" outlineLevel="0" collapsed="false">
      <c r="B267" s="159" t="s">
        <v>588</v>
      </c>
      <c r="C267" s="159"/>
      <c r="D267" s="157" t="n">
        <v>93.29</v>
      </c>
      <c r="E267" s="155"/>
      <c r="XEQ267" s="0"/>
      <c r="XER267" s="0"/>
      <c r="XES267" s="0"/>
      <c r="XET267" s="0"/>
      <c r="XEU267" s="0"/>
      <c r="XEV267" s="0"/>
      <c r="XEW267" s="0"/>
      <c r="XEX267" s="0"/>
      <c r="XEY267" s="0"/>
      <c r="XEZ267" s="0"/>
      <c r="XFA267" s="0"/>
      <c r="XFB267" s="0"/>
    </row>
    <row r="268" s="1" customFormat="true" ht="15" hidden="false" customHeight="true" outlineLevel="0" collapsed="false">
      <c r="B268" s="159" t="s">
        <v>589</v>
      </c>
      <c r="C268" s="159"/>
      <c r="D268" s="159"/>
      <c r="E268" s="155"/>
      <c r="XEQ268" s="0"/>
      <c r="XER268" s="0"/>
      <c r="XES268" s="0"/>
      <c r="XET268" s="0"/>
      <c r="XEU268" s="0"/>
      <c r="XEV268" s="0"/>
      <c r="XEW268" s="0"/>
      <c r="XEX268" s="0"/>
      <c r="XEY268" s="0"/>
      <c r="XEZ268" s="0"/>
      <c r="XFA268" s="0"/>
      <c r="XFB268" s="0"/>
    </row>
    <row r="269" s="1" customFormat="true" ht="15" hidden="false" customHeight="true" outlineLevel="0" collapsed="false">
      <c r="B269" s="156" t="s">
        <v>431</v>
      </c>
      <c r="C269" s="156"/>
      <c r="D269" s="157"/>
      <c r="E269" s="155"/>
      <c r="XEQ269" s="0"/>
      <c r="XER269" s="0"/>
      <c r="XES269" s="0"/>
      <c r="XET269" s="0"/>
      <c r="XEU269" s="0"/>
      <c r="XEV269" s="0"/>
      <c r="XEW269" s="0"/>
      <c r="XEX269" s="0"/>
      <c r="XEY269" s="0"/>
      <c r="XEZ269" s="0"/>
      <c r="XFA269" s="0"/>
      <c r="XFB269" s="0"/>
    </row>
    <row r="270" s="1" customFormat="true" ht="15" hidden="false" customHeight="true" outlineLevel="0" collapsed="false">
      <c r="B270" s="164" t="s">
        <v>432</v>
      </c>
      <c r="C270" s="164"/>
      <c r="D270" s="157"/>
      <c r="E270" s="155"/>
      <c r="XEQ270" s="0"/>
      <c r="XER270" s="0"/>
      <c r="XES270" s="0"/>
      <c r="XET270" s="0"/>
      <c r="XEU270" s="0"/>
      <c r="XEV270" s="0"/>
      <c r="XEW270" s="0"/>
      <c r="XEX270" s="0"/>
      <c r="XEY270" s="0"/>
      <c r="XEZ270" s="0"/>
      <c r="XFA270" s="0"/>
      <c r="XFB270" s="0"/>
    </row>
    <row r="271" s="1" customFormat="true" ht="15" hidden="false" customHeight="true" outlineLevel="0" collapsed="false">
      <c r="B271" s="159" t="s">
        <v>590</v>
      </c>
      <c r="C271" s="159"/>
      <c r="D271" s="157" t="n">
        <v>30.73</v>
      </c>
      <c r="E271" s="155"/>
      <c r="XEQ271" s="0"/>
      <c r="XER271" s="0"/>
      <c r="XES271" s="0"/>
      <c r="XET271" s="0"/>
      <c r="XEU271" s="0"/>
      <c r="XEV271" s="0"/>
      <c r="XEW271" s="0"/>
      <c r="XEX271" s="0"/>
      <c r="XEY271" s="0"/>
      <c r="XEZ271" s="0"/>
      <c r="XFA271" s="0"/>
      <c r="XFB271" s="0"/>
    </row>
    <row r="272" s="1" customFormat="true" ht="15" hidden="false" customHeight="true" outlineLevel="0" collapsed="false">
      <c r="B272" s="159" t="s">
        <v>591</v>
      </c>
      <c r="C272" s="159"/>
      <c r="D272" s="157" t="n">
        <v>14.99</v>
      </c>
      <c r="E272" s="155"/>
      <c r="XEQ272" s="0"/>
      <c r="XER272" s="0"/>
      <c r="XES272" s="0"/>
      <c r="XET272" s="0"/>
      <c r="XEU272" s="0"/>
      <c r="XEV272" s="0"/>
      <c r="XEW272" s="0"/>
      <c r="XEX272" s="0"/>
      <c r="XEY272" s="0"/>
      <c r="XEZ272" s="0"/>
      <c r="XFA272" s="0"/>
      <c r="XFB272" s="0"/>
    </row>
    <row r="273" s="1" customFormat="true" ht="15" hidden="false" customHeight="true" outlineLevel="0" collapsed="false">
      <c r="B273" s="159" t="s">
        <v>592</v>
      </c>
      <c r="C273" s="159"/>
      <c r="D273" s="157" t="n">
        <v>15.73</v>
      </c>
      <c r="E273" s="155"/>
      <c r="XEQ273" s="0"/>
      <c r="XER273" s="0"/>
      <c r="XES273" s="0"/>
      <c r="XET273" s="0"/>
      <c r="XEU273" s="0"/>
      <c r="XEV273" s="0"/>
      <c r="XEW273" s="0"/>
      <c r="XEX273" s="0"/>
      <c r="XEY273" s="0"/>
      <c r="XEZ273" s="0"/>
      <c r="XFA273" s="0"/>
      <c r="XFB273" s="0"/>
    </row>
    <row r="274" s="1" customFormat="true" ht="15" hidden="false" customHeight="true" outlineLevel="0" collapsed="false">
      <c r="B274" s="159" t="s">
        <v>593</v>
      </c>
      <c r="C274" s="159"/>
      <c r="D274" s="157" t="n">
        <v>8.79</v>
      </c>
      <c r="E274" s="155"/>
      <c r="XEQ274" s="0"/>
      <c r="XER274" s="0"/>
      <c r="XES274" s="0"/>
      <c r="XET274" s="0"/>
      <c r="XEU274" s="0"/>
      <c r="XEV274" s="0"/>
      <c r="XEW274" s="0"/>
      <c r="XEX274" s="0"/>
      <c r="XEY274" s="0"/>
      <c r="XEZ274" s="0"/>
      <c r="XFA274" s="0"/>
      <c r="XFB274" s="0"/>
    </row>
    <row r="275" s="1" customFormat="true" ht="15" hidden="false" customHeight="true" outlineLevel="0" collapsed="false">
      <c r="B275" s="164" t="s">
        <v>397</v>
      </c>
      <c r="C275" s="164"/>
      <c r="D275" s="157"/>
      <c r="E275" s="155"/>
      <c r="XEQ275" s="0"/>
      <c r="XER275" s="0"/>
      <c r="XES275" s="0"/>
      <c r="XET275" s="0"/>
      <c r="XEU275" s="0"/>
      <c r="XEV275" s="0"/>
      <c r="XEW275" s="0"/>
      <c r="XEX275" s="0"/>
      <c r="XEY275" s="0"/>
      <c r="XEZ275" s="0"/>
      <c r="XFA275" s="0"/>
      <c r="XFB275" s="0"/>
    </row>
    <row r="276" s="1" customFormat="true" ht="15" hidden="false" customHeight="true" outlineLevel="0" collapsed="false">
      <c r="B276" s="159" t="s">
        <v>594</v>
      </c>
      <c r="C276" s="159"/>
      <c r="D276" s="157" t="n">
        <v>30.54</v>
      </c>
      <c r="E276" s="155"/>
      <c r="XEQ276" s="0"/>
      <c r="XER276" s="0"/>
      <c r="XES276" s="0"/>
      <c r="XET276" s="0"/>
      <c r="XEU276" s="0"/>
      <c r="XEV276" s="0"/>
      <c r="XEW276" s="0"/>
      <c r="XEX276" s="0"/>
      <c r="XEY276" s="0"/>
      <c r="XEZ276" s="0"/>
      <c r="XFA276" s="0"/>
      <c r="XFB276" s="0"/>
    </row>
    <row r="277" s="1" customFormat="true" ht="15" hidden="false" customHeight="true" outlineLevel="0" collapsed="false">
      <c r="B277" s="159" t="s">
        <v>595</v>
      </c>
      <c r="C277" s="159"/>
      <c r="D277" s="157" t="n">
        <v>17.95</v>
      </c>
      <c r="E277" s="155"/>
      <c r="XEQ277" s="0"/>
      <c r="XER277" s="0"/>
      <c r="XES277" s="0"/>
      <c r="XET277" s="0"/>
      <c r="XEU277" s="0"/>
      <c r="XEV277" s="0"/>
      <c r="XEW277" s="0"/>
      <c r="XEX277" s="0"/>
      <c r="XEY277" s="0"/>
      <c r="XEZ277" s="0"/>
      <c r="XFA277" s="0"/>
      <c r="XFB277" s="0"/>
    </row>
    <row r="278" s="1" customFormat="true" ht="15" hidden="false" customHeight="true" outlineLevel="0" collapsed="false">
      <c r="B278" s="159" t="s">
        <v>596</v>
      </c>
      <c r="C278" s="159"/>
      <c r="D278" s="157" t="n">
        <v>11.54</v>
      </c>
      <c r="E278" s="155"/>
      <c r="XEQ278" s="0"/>
      <c r="XER278" s="0"/>
      <c r="XES278" s="0"/>
      <c r="XET278" s="0"/>
      <c r="XEU278" s="0"/>
      <c r="XEV278" s="0"/>
      <c r="XEW278" s="0"/>
      <c r="XEX278" s="0"/>
      <c r="XEY278" s="0"/>
      <c r="XEZ278" s="0"/>
      <c r="XFA278" s="0"/>
      <c r="XFB278" s="0"/>
    </row>
    <row r="279" s="1" customFormat="true" ht="15" hidden="false" customHeight="true" outlineLevel="0" collapsed="false">
      <c r="B279" s="159" t="s">
        <v>597</v>
      </c>
      <c r="C279" s="159"/>
      <c r="D279" s="157" t="n">
        <v>15.58</v>
      </c>
      <c r="E279" s="155"/>
      <c r="XEQ279" s="0"/>
      <c r="XER279" s="0"/>
      <c r="XES279" s="0"/>
      <c r="XET279" s="0"/>
      <c r="XEU279" s="0"/>
      <c r="XEV279" s="0"/>
      <c r="XEW279" s="0"/>
      <c r="XEX279" s="0"/>
      <c r="XEY279" s="0"/>
      <c r="XEZ279" s="0"/>
      <c r="XFA279" s="0"/>
      <c r="XFB279" s="0"/>
    </row>
    <row r="280" s="1" customFormat="true" ht="15" hidden="false" customHeight="true" outlineLevel="0" collapsed="false">
      <c r="B280" s="159" t="s">
        <v>598</v>
      </c>
      <c r="C280" s="159"/>
      <c r="D280" s="157" t="n">
        <v>28.38</v>
      </c>
      <c r="E280" s="155"/>
      <c r="XEQ280" s="0"/>
      <c r="XER280" s="0"/>
      <c r="XES280" s="0"/>
      <c r="XET280" s="0"/>
      <c r="XEU280" s="0"/>
      <c r="XEV280" s="0"/>
      <c r="XEW280" s="0"/>
      <c r="XEX280" s="0"/>
      <c r="XEY280" s="0"/>
      <c r="XEZ280" s="0"/>
      <c r="XFA280" s="0"/>
      <c r="XFB280" s="0"/>
    </row>
    <row r="281" s="1" customFormat="true" ht="15" hidden="false" customHeight="true" outlineLevel="0" collapsed="false">
      <c r="B281" s="156" t="s">
        <v>473</v>
      </c>
      <c r="C281" s="156"/>
      <c r="D281" s="157"/>
      <c r="E281" s="155"/>
      <c r="XEQ281" s="0"/>
      <c r="XER281" s="0"/>
      <c r="XES281" s="0"/>
      <c r="XET281" s="0"/>
      <c r="XEU281" s="0"/>
      <c r="XEV281" s="0"/>
      <c r="XEW281" s="0"/>
      <c r="XEX281" s="0"/>
      <c r="XEY281" s="0"/>
      <c r="XEZ281" s="0"/>
      <c r="XFA281" s="0"/>
      <c r="XFB281" s="0"/>
    </row>
    <row r="282" s="1" customFormat="true" ht="15" hidden="false" customHeight="true" outlineLevel="0" collapsed="false">
      <c r="B282" s="159" t="s">
        <v>599</v>
      </c>
      <c r="C282" s="159"/>
      <c r="D282" s="157" t="n">
        <v>1.97</v>
      </c>
      <c r="E282" s="155"/>
      <c r="XEQ282" s="0"/>
      <c r="XER282" s="0"/>
      <c r="XES282" s="0"/>
      <c r="XET282" s="0"/>
      <c r="XEU282" s="0"/>
      <c r="XEV282" s="0"/>
      <c r="XEW282" s="0"/>
      <c r="XEX282" s="0"/>
      <c r="XEY282" s="0"/>
      <c r="XEZ282" s="0"/>
      <c r="XFA282" s="0"/>
      <c r="XFB282" s="0"/>
    </row>
    <row r="283" s="1" customFormat="true" ht="15" hidden="false" customHeight="true" outlineLevel="0" collapsed="false">
      <c r="B283" s="159" t="s">
        <v>600</v>
      </c>
      <c r="C283" s="159"/>
      <c r="D283" s="157" t="n">
        <v>0.99</v>
      </c>
      <c r="E283" s="155"/>
      <c r="XEQ283" s="0"/>
      <c r="XER283" s="0"/>
      <c r="XES283" s="0"/>
      <c r="XET283" s="0"/>
      <c r="XEU283" s="0"/>
      <c r="XEV283" s="0"/>
      <c r="XEW283" s="0"/>
      <c r="XEX283" s="0"/>
      <c r="XEY283" s="0"/>
      <c r="XEZ283" s="0"/>
      <c r="XFA283" s="0"/>
      <c r="XFB283" s="0"/>
    </row>
    <row r="284" s="1" customFormat="true" ht="15" hidden="false" customHeight="true" outlineLevel="0" collapsed="false">
      <c r="B284" s="159" t="s">
        <v>601</v>
      </c>
      <c r="C284" s="159"/>
      <c r="D284" s="157" t="n">
        <v>3.95</v>
      </c>
      <c r="E284" s="155"/>
      <c r="XEQ284" s="0"/>
      <c r="XER284" s="0"/>
      <c r="XES284" s="0"/>
      <c r="XET284" s="0"/>
      <c r="XEU284" s="0"/>
      <c r="XEV284" s="0"/>
      <c r="XEW284" s="0"/>
      <c r="XEX284" s="0"/>
      <c r="XEY284" s="0"/>
      <c r="XEZ284" s="0"/>
      <c r="XFA284" s="0"/>
      <c r="XFB284" s="0"/>
    </row>
    <row r="285" s="1" customFormat="true" ht="15" hidden="false" customHeight="true" outlineLevel="0" collapsed="false">
      <c r="B285" s="159" t="s">
        <v>602</v>
      </c>
      <c r="C285" s="159"/>
      <c r="D285" s="157" t="n">
        <v>0.99</v>
      </c>
      <c r="E285" s="155"/>
      <c r="XEQ285" s="0"/>
      <c r="XER285" s="0"/>
      <c r="XES285" s="0"/>
      <c r="XET285" s="0"/>
      <c r="XEU285" s="0"/>
      <c r="XEV285" s="0"/>
      <c r="XEW285" s="0"/>
      <c r="XEX285" s="0"/>
      <c r="XEY285" s="0"/>
      <c r="XEZ285" s="0"/>
      <c r="XFA285" s="0"/>
      <c r="XFB285" s="0"/>
    </row>
    <row r="286" s="1" customFormat="true" ht="15" hidden="false" customHeight="true" outlineLevel="0" collapsed="false">
      <c r="B286" s="159" t="s">
        <v>603</v>
      </c>
      <c r="C286" s="159"/>
      <c r="D286" s="157" t="n">
        <v>1.97</v>
      </c>
      <c r="E286" s="155"/>
      <c r="XEQ286" s="0"/>
      <c r="XER286" s="0"/>
      <c r="XES286" s="0"/>
      <c r="XET286" s="0"/>
      <c r="XEU286" s="0"/>
      <c r="XEV286" s="0"/>
      <c r="XEW286" s="0"/>
      <c r="XEX286" s="0"/>
      <c r="XEY286" s="0"/>
      <c r="XEZ286" s="0"/>
      <c r="XFA286" s="0"/>
      <c r="XFB286" s="0"/>
    </row>
    <row r="287" s="1" customFormat="true" ht="15" hidden="false" customHeight="true" outlineLevel="0" collapsed="false">
      <c r="B287" s="159" t="s">
        <v>604</v>
      </c>
      <c r="C287" s="159"/>
      <c r="D287" s="157" t="n">
        <v>0.99</v>
      </c>
      <c r="E287" s="155"/>
      <c r="XEQ287" s="0"/>
      <c r="XER287" s="0"/>
      <c r="XES287" s="0"/>
      <c r="XET287" s="0"/>
      <c r="XEU287" s="0"/>
      <c r="XEV287" s="0"/>
      <c r="XEW287" s="0"/>
      <c r="XEX287" s="0"/>
      <c r="XEY287" s="0"/>
      <c r="XEZ287" s="0"/>
      <c r="XFA287" s="0"/>
      <c r="XFB287" s="0"/>
    </row>
    <row r="288" s="1" customFormat="true" ht="15" hidden="false" customHeight="true" outlineLevel="0" collapsed="false">
      <c r="B288" s="159" t="s">
        <v>605</v>
      </c>
      <c r="C288" s="159"/>
      <c r="D288" s="157" t="n">
        <v>1.97</v>
      </c>
      <c r="E288" s="155"/>
      <c r="XEQ288" s="0"/>
      <c r="XER288" s="0"/>
      <c r="XES288" s="0"/>
      <c r="XET288" s="0"/>
      <c r="XEU288" s="0"/>
      <c r="XEV288" s="0"/>
      <c r="XEW288" s="0"/>
      <c r="XEX288" s="0"/>
      <c r="XEY288" s="0"/>
      <c r="XEZ288" s="0"/>
      <c r="XFA288" s="0"/>
      <c r="XFB288" s="0"/>
    </row>
    <row r="289" s="1" customFormat="true" ht="15" hidden="false" customHeight="true" outlineLevel="0" collapsed="false">
      <c r="B289" s="159" t="s">
        <v>606</v>
      </c>
      <c r="C289" s="159"/>
      <c r="D289" s="157" t="n">
        <v>0.99</v>
      </c>
      <c r="E289" s="155"/>
      <c r="XEQ289" s="0"/>
      <c r="XER289" s="0"/>
      <c r="XES289" s="0"/>
      <c r="XET289" s="0"/>
      <c r="XEU289" s="0"/>
      <c r="XEV289" s="0"/>
      <c r="XEW289" s="0"/>
      <c r="XEX289" s="0"/>
      <c r="XEY289" s="0"/>
      <c r="XEZ289" s="0"/>
      <c r="XFA289" s="0"/>
      <c r="XFB289" s="0"/>
    </row>
    <row r="290" s="1" customFormat="true" ht="15.75" hidden="false" customHeight="true" outlineLevel="0" collapsed="false">
      <c r="B290" s="163" t="s">
        <v>430</v>
      </c>
      <c r="C290" s="163"/>
      <c r="D290" s="163"/>
      <c r="E290" s="155"/>
      <c r="XEQ290" s="0"/>
      <c r="XER290" s="0"/>
      <c r="XES290" s="0"/>
      <c r="XET290" s="0"/>
      <c r="XEU290" s="0"/>
      <c r="XEV290" s="0"/>
      <c r="XEW290" s="0"/>
      <c r="XEX290" s="0"/>
      <c r="XEY290" s="0"/>
      <c r="XEZ290" s="0"/>
      <c r="XFA290" s="0"/>
      <c r="XFB290" s="0"/>
    </row>
    <row r="291" s="1" customFormat="true" ht="15" hidden="false" customHeight="true" outlineLevel="0" collapsed="false">
      <c r="B291" s="156" t="s">
        <v>431</v>
      </c>
      <c r="C291" s="156"/>
      <c r="D291" s="157"/>
      <c r="E291" s="155"/>
      <c r="XEQ291" s="0"/>
      <c r="XER291" s="0"/>
      <c r="XES291" s="0"/>
      <c r="XET291" s="0"/>
      <c r="XEU291" s="0"/>
      <c r="XEV291" s="0"/>
      <c r="XEW291" s="0"/>
      <c r="XEX291" s="0"/>
      <c r="XEY291" s="0"/>
      <c r="XEZ291" s="0"/>
      <c r="XFA291" s="0"/>
      <c r="XFB291" s="0"/>
    </row>
    <row r="292" s="1" customFormat="true" ht="15" hidden="false" customHeight="true" outlineLevel="0" collapsed="false">
      <c r="B292" s="164" t="s">
        <v>432</v>
      </c>
      <c r="C292" s="164"/>
      <c r="D292" s="157"/>
      <c r="E292" s="155"/>
      <c r="XEQ292" s="0"/>
      <c r="XER292" s="0"/>
      <c r="XES292" s="0"/>
      <c r="XET292" s="0"/>
      <c r="XEU292" s="0"/>
      <c r="XEV292" s="0"/>
      <c r="XEW292" s="0"/>
      <c r="XEX292" s="0"/>
      <c r="XEY292" s="0"/>
      <c r="XEZ292" s="0"/>
      <c r="XFA292" s="0"/>
      <c r="XFB292" s="0"/>
    </row>
    <row r="293" s="1" customFormat="true" ht="15" hidden="false" customHeight="true" outlineLevel="0" collapsed="false">
      <c r="B293" s="159" t="s">
        <v>607</v>
      </c>
      <c r="C293" s="159"/>
      <c r="D293" s="157" t="n">
        <v>16.01</v>
      </c>
      <c r="E293" s="155"/>
      <c r="XEQ293" s="0"/>
      <c r="XER293" s="0"/>
      <c r="XES293" s="0"/>
      <c r="XET293" s="0"/>
      <c r="XEU293" s="0"/>
      <c r="XEV293" s="0"/>
      <c r="XEW293" s="0"/>
      <c r="XEX293" s="0"/>
      <c r="XEY293" s="0"/>
      <c r="XEZ293" s="0"/>
      <c r="XFA293" s="0"/>
      <c r="XFB293" s="0"/>
    </row>
    <row r="294" s="1" customFormat="true" ht="15" hidden="false" customHeight="true" outlineLevel="0" collapsed="false">
      <c r="B294" s="159" t="s">
        <v>608</v>
      </c>
      <c r="C294" s="159"/>
      <c r="D294" s="157" t="n">
        <v>18.79</v>
      </c>
      <c r="E294" s="155"/>
      <c r="XEQ294" s="0"/>
      <c r="XER294" s="0"/>
      <c r="XES294" s="0"/>
      <c r="XET294" s="0"/>
      <c r="XEU294" s="0"/>
      <c r="XEV294" s="0"/>
      <c r="XEW294" s="0"/>
      <c r="XEX294" s="0"/>
      <c r="XEY294" s="0"/>
      <c r="XEZ294" s="0"/>
      <c r="XFA294" s="0"/>
      <c r="XFB294" s="0"/>
    </row>
    <row r="295" s="1" customFormat="true" ht="15" hidden="false" customHeight="true" outlineLevel="0" collapsed="false">
      <c r="B295" s="159" t="s">
        <v>609</v>
      </c>
      <c r="C295" s="159"/>
      <c r="D295" s="157" t="n">
        <v>21.36</v>
      </c>
      <c r="E295" s="155"/>
      <c r="XEQ295" s="0"/>
      <c r="XER295" s="0"/>
      <c r="XES295" s="0"/>
      <c r="XET295" s="0"/>
      <c r="XEU295" s="0"/>
      <c r="XEV295" s="0"/>
      <c r="XEW295" s="0"/>
      <c r="XEX295" s="0"/>
      <c r="XEY295" s="0"/>
      <c r="XEZ295" s="0"/>
      <c r="XFA295" s="0"/>
      <c r="XFB295" s="0"/>
    </row>
    <row r="296" s="1" customFormat="true" ht="15" hidden="false" customHeight="true" outlineLevel="0" collapsed="false">
      <c r="B296" s="159" t="s">
        <v>610</v>
      </c>
      <c r="C296" s="159"/>
      <c r="D296" s="157" t="n">
        <v>35.88</v>
      </c>
      <c r="E296" s="155"/>
      <c r="XEQ296" s="0"/>
      <c r="XER296" s="0"/>
      <c r="XES296" s="0"/>
      <c r="XET296" s="0"/>
      <c r="XEU296" s="0"/>
      <c r="XEV296" s="0"/>
      <c r="XEW296" s="0"/>
      <c r="XEX296" s="0"/>
      <c r="XEY296" s="0"/>
      <c r="XEZ296" s="0"/>
      <c r="XFA296" s="0"/>
      <c r="XFB296" s="0"/>
    </row>
    <row r="297" s="1" customFormat="true" ht="15" hidden="false" customHeight="true" outlineLevel="0" collapsed="false">
      <c r="B297" s="159" t="s">
        <v>611</v>
      </c>
      <c r="C297" s="159"/>
      <c r="D297" s="157" t="n">
        <v>47.16</v>
      </c>
      <c r="E297" s="155"/>
      <c r="XEQ297" s="0"/>
      <c r="XER297" s="0"/>
      <c r="XES297" s="0"/>
      <c r="XET297" s="0"/>
      <c r="XEU297" s="0"/>
      <c r="XEV297" s="0"/>
      <c r="XEW297" s="0"/>
      <c r="XEX297" s="0"/>
      <c r="XEY297" s="0"/>
      <c r="XEZ297" s="0"/>
      <c r="XFA297" s="0"/>
      <c r="XFB297" s="0"/>
    </row>
    <row r="298" s="1" customFormat="true" ht="15" hidden="false" customHeight="true" outlineLevel="0" collapsed="false">
      <c r="B298" s="159" t="s">
        <v>612</v>
      </c>
      <c r="C298" s="159"/>
      <c r="D298" s="157" t="n">
        <v>36.23</v>
      </c>
      <c r="E298" s="155"/>
      <c r="XEQ298" s="0"/>
      <c r="XER298" s="0"/>
      <c r="XES298" s="0"/>
      <c r="XET298" s="0"/>
      <c r="XEU298" s="0"/>
      <c r="XEV298" s="0"/>
      <c r="XEW298" s="0"/>
      <c r="XEX298" s="0"/>
      <c r="XEY298" s="0"/>
      <c r="XEZ298" s="0"/>
      <c r="XFA298" s="0"/>
      <c r="XFB298" s="0"/>
    </row>
    <row r="299" s="1" customFormat="true" ht="15" hidden="false" customHeight="true" outlineLevel="0" collapsed="false">
      <c r="B299" s="164" t="s">
        <v>397</v>
      </c>
      <c r="C299" s="164"/>
      <c r="D299" s="157"/>
      <c r="E299" s="155"/>
      <c r="XEQ299" s="0"/>
      <c r="XER299" s="0"/>
      <c r="XES299" s="0"/>
      <c r="XET299" s="0"/>
      <c r="XEU299" s="0"/>
      <c r="XEV299" s="0"/>
      <c r="XEW299" s="0"/>
      <c r="XEX299" s="0"/>
      <c r="XEY299" s="0"/>
      <c r="XEZ299" s="0"/>
      <c r="XFA299" s="0"/>
      <c r="XFB299" s="0"/>
    </row>
    <row r="300" s="1" customFormat="true" ht="15" hidden="false" customHeight="true" outlineLevel="0" collapsed="false">
      <c r="B300" s="159" t="s">
        <v>613</v>
      </c>
      <c r="C300" s="159"/>
      <c r="D300" s="157" t="n">
        <v>22.34</v>
      </c>
      <c r="E300" s="155"/>
      <c r="XEQ300" s="0"/>
      <c r="XER300" s="0"/>
      <c r="XES300" s="0"/>
      <c r="XET300" s="0"/>
      <c r="XEU300" s="0"/>
      <c r="XEV300" s="0"/>
      <c r="XEW300" s="0"/>
      <c r="XEX300" s="0"/>
      <c r="XEY300" s="0"/>
      <c r="XEZ300" s="0"/>
      <c r="XFA300" s="0"/>
      <c r="XFB300" s="0"/>
    </row>
    <row r="301" s="1" customFormat="true" ht="15" hidden="false" customHeight="true" outlineLevel="0" collapsed="false">
      <c r="B301" s="159" t="s">
        <v>614</v>
      </c>
      <c r="C301" s="159"/>
      <c r="D301" s="157" t="n">
        <v>20.89</v>
      </c>
      <c r="E301" s="155"/>
      <c r="XEQ301" s="0"/>
      <c r="XER301" s="0"/>
      <c r="XES301" s="0"/>
      <c r="XET301" s="0"/>
      <c r="XEU301" s="0"/>
      <c r="XEV301" s="0"/>
      <c r="XEW301" s="0"/>
      <c r="XEX301" s="0"/>
      <c r="XEY301" s="0"/>
      <c r="XEZ301" s="0"/>
      <c r="XFA301" s="0"/>
      <c r="XFB301" s="0"/>
    </row>
    <row r="302" s="1" customFormat="true" ht="15" hidden="false" customHeight="true" outlineLevel="0" collapsed="false">
      <c r="B302" s="159" t="s">
        <v>615</v>
      </c>
      <c r="C302" s="159"/>
      <c r="D302" s="157" t="n">
        <v>12.03</v>
      </c>
      <c r="E302" s="155"/>
      <c r="XEQ302" s="0"/>
      <c r="XER302" s="0"/>
      <c r="XES302" s="0"/>
      <c r="XET302" s="0"/>
      <c r="XEU302" s="0"/>
      <c r="XEV302" s="0"/>
      <c r="XEW302" s="0"/>
      <c r="XEX302" s="0"/>
      <c r="XEY302" s="0"/>
      <c r="XEZ302" s="0"/>
      <c r="XFA302" s="0"/>
      <c r="XFB302" s="0"/>
    </row>
    <row r="303" s="1" customFormat="true" ht="15" hidden="false" customHeight="true" outlineLevel="0" collapsed="false">
      <c r="B303" s="159" t="s">
        <v>616</v>
      </c>
      <c r="C303" s="159"/>
      <c r="D303" s="157" t="n">
        <v>39.4</v>
      </c>
      <c r="E303" s="155"/>
      <c r="XEQ303" s="0"/>
      <c r="XER303" s="0"/>
      <c r="XES303" s="0"/>
      <c r="XET303" s="0"/>
      <c r="XEU303" s="0"/>
      <c r="XEV303" s="0"/>
      <c r="XEW303" s="0"/>
      <c r="XEX303" s="0"/>
      <c r="XEY303" s="0"/>
      <c r="XEZ303" s="0"/>
      <c r="XFA303" s="0"/>
      <c r="XFB303" s="0"/>
    </row>
    <row r="304" s="1" customFormat="true" ht="15" hidden="false" customHeight="true" outlineLevel="0" collapsed="false">
      <c r="B304" s="156" t="s">
        <v>457</v>
      </c>
      <c r="C304" s="156"/>
      <c r="D304" s="157"/>
      <c r="E304" s="155"/>
      <c r="XEQ304" s="0"/>
      <c r="XER304" s="0"/>
      <c r="XES304" s="0"/>
      <c r="XET304" s="0"/>
      <c r="XEU304" s="0"/>
      <c r="XEV304" s="0"/>
      <c r="XEW304" s="0"/>
      <c r="XEX304" s="0"/>
      <c r="XEY304" s="0"/>
      <c r="XEZ304" s="0"/>
      <c r="XFA304" s="0"/>
      <c r="XFB304" s="0"/>
    </row>
    <row r="305" s="1" customFormat="true" ht="15" hidden="false" customHeight="true" outlineLevel="0" collapsed="false">
      <c r="B305" s="159" t="s">
        <v>458</v>
      </c>
      <c r="C305" s="159"/>
      <c r="D305" s="157"/>
      <c r="E305" s="155"/>
      <c r="XEQ305" s="0"/>
      <c r="XER305" s="0"/>
      <c r="XES305" s="0"/>
      <c r="XET305" s="0"/>
      <c r="XEU305" s="0"/>
      <c r="XEV305" s="0"/>
      <c r="XEW305" s="0"/>
      <c r="XEX305" s="0"/>
      <c r="XEY305" s="0"/>
      <c r="XEZ305" s="0"/>
      <c r="XFA305" s="0"/>
      <c r="XFB305" s="0"/>
    </row>
    <row r="306" s="1" customFormat="true" ht="15" hidden="false" customHeight="true" outlineLevel="0" collapsed="false">
      <c r="B306" s="159" t="s">
        <v>617</v>
      </c>
      <c r="C306" s="159"/>
      <c r="D306" s="157" t="n">
        <v>53.09</v>
      </c>
      <c r="E306" s="155"/>
      <c r="XEQ306" s="0"/>
      <c r="XER306" s="0"/>
      <c r="XES306" s="0"/>
      <c r="XET306" s="0"/>
      <c r="XEU306" s="0"/>
      <c r="XEV306" s="0"/>
      <c r="XEW306" s="0"/>
      <c r="XEX306" s="0"/>
      <c r="XEY306" s="0"/>
      <c r="XEZ306" s="0"/>
      <c r="XFA306" s="0"/>
      <c r="XFB306" s="0"/>
    </row>
    <row r="307" s="1" customFormat="true" ht="15" hidden="false" customHeight="true" outlineLevel="0" collapsed="false">
      <c r="B307" s="156" t="s">
        <v>618</v>
      </c>
      <c r="C307" s="156"/>
      <c r="D307" s="157"/>
      <c r="E307" s="155"/>
      <c r="XEQ307" s="0"/>
      <c r="XER307" s="0"/>
      <c r="XES307" s="0"/>
      <c r="XET307" s="0"/>
      <c r="XEU307" s="0"/>
      <c r="XEV307" s="0"/>
      <c r="XEW307" s="0"/>
      <c r="XEX307" s="0"/>
      <c r="XEY307" s="0"/>
      <c r="XEZ307" s="0"/>
      <c r="XFA307" s="0"/>
      <c r="XFB307" s="0"/>
    </row>
    <row r="308" s="1" customFormat="true" ht="15" hidden="false" customHeight="true" outlineLevel="0" collapsed="false">
      <c r="B308" s="159" t="s">
        <v>619</v>
      </c>
      <c r="C308" s="159"/>
      <c r="D308" s="157" t="n">
        <v>25.03</v>
      </c>
      <c r="E308" s="155"/>
      <c r="XEQ308" s="0"/>
      <c r="XER308" s="0"/>
      <c r="XES308" s="0"/>
      <c r="XET308" s="0"/>
      <c r="XEU308" s="0"/>
      <c r="XEV308" s="0"/>
      <c r="XEW308" s="0"/>
      <c r="XEX308" s="0"/>
      <c r="XEY308" s="0"/>
      <c r="XEZ308" s="0"/>
      <c r="XFA308" s="0"/>
      <c r="XFB308" s="0"/>
    </row>
    <row r="309" s="1" customFormat="true" ht="15" hidden="false" customHeight="true" outlineLevel="0" collapsed="false">
      <c r="B309" s="159" t="s">
        <v>620</v>
      </c>
      <c r="C309" s="159"/>
      <c r="D309" s="157" t="n">
        <v>11.33</v>
      </c>
      <c r="E309" s="155"/>
      <c r="XEQ309" s="0"/>
      <c r="XER309" s="0"/>
      <c r="XES309" s="0"/>
      <c r="XET309" s="0"/>
      <c r="XEU309" s="0"/>
      <c r="XEV309" s="0"/>
      <c r="XEW309" s="0"/>
      <c r="XEX309" s="0"/>
      <c r="XEY309" s="0"/>
      <c r="XEZ309" s="0"/>
      <c r="XFA309" s="0"/>
      <c r="XFB309" s="0"/>
    </row>
    <row r="310" s="1" customFormat="true" ht="15" hidden="false" customHeight="true" outlineLevel="0" collapsed="false">
      <c r="B310" s="159" t="s">
        <v>621</v>
      </c>
      <c r="C310" s="159"/>
      <c r="D310" s="157" t="n">
        <v>35.39</v>
      </c>
      <c r="E310" s="155"/>
      <c r="XEQ310" s="0"/>
      <c r="XER310" s="0"/>
      <c r="XES310" s="0"/>
      <c r="XET310" s="0"/>
      <c r="XEU310" s="0"/>
      <c r="XEV310" s="0"/>
      <c r="XEW310" s="0"/>
      <c r="XEX310" s="0"/>
      <c r="XEY310" s="0"/>
      <c r="XEZ310" s="0"/>
      <c r="XFA310" s="0"/>
      <c r="XFB310" s="0"/>
    </row>
    <row r="311" s="1" customFormat="true" ht="15" hidden="false" customHeight="true" outlineLevel="0" collapsed="false">
      <c r="B311" s="159" t="s">
        <v>622</v>
      </c>
      <c r="C311" s="159"/>
      <c r="D311" s="157" t="n">
        <v>37.07</v>
      </c>
      <c r="E311" s="155"/>
      <c r="XEQ311" s="0"/>
      <c r="XER311" s="0"/>
      <c r="XES311" s="0"/>
      <c r="XET311" s="0"/>
      <c r="XEU311" s="0"/>
      <c r="XEV311" s="0"/>
      <c r="XEW311" s="0"/>
      <c r="XEX311" s="0"/>
      <c r="XEY311" s="0"/>
      <c r="XEZ311" s="0"/>
      <c r="XFA311" s="0"/>
      <c r="XFB311" s="0"/>
    </row>
    <row r="312" s="1" customFormat="true" ht="15" hidden="false" customHeight="true" outlineLevel="0" collapsed="false">
      <c r="B312" s="159" t="s">
        <v>623</v>
      </c>
      <c r="C312" s="159"/>
      <c r="D312" s="157" t="n">
        <v>21.57</v>
      </c>
      <c r="E312" s="155"/>
      <c r="XEQ312" s="0"/>
      <c r="XER312" s="0"/>
      <c r="XES312" s="0"/>
      <c r="XET312" s="0"/>
      <c r="XEU312" s="0"/>
      <c r="XEV312" s="0"/>
      <c r="XEW312" s="0"/>
      <c r="XEX312" s="0"/>
      <c r="XEY312" s="0"/>
      <c r="XEZ312" s="0"/>
      <c r="XFA312" s="0"/>
      <c r="XFB312" s="0"/>
    </row>
    <row r="313" s="1" customFormat="true" ht="15" hidden="false" customHeight="true" outlineLevel="0" collapsed="false">
      <c r="B313" s="159" t="s">
        <v>624</v>
      </c>
      <c r="C313" s="159"/>
      <c r="D313" s="157" t="n">
        <v>54.89</v>
      </c>
      <c r="E313" s="155"/>
      <c r="XEQ313" s="0"/>
      <c r="XER313" s="0"/>
      <c r="XES313" s="0"/>
      <c r="XET313" s="0"/>
      <c r="XEU313" s="0"/>
      <c r="XEV313" s="0"/>
      <c r="XEW313" s="0"/>
      <c r="XEX313" s="0"/>
      <c r="XEY313" s="0"/>
      <c r="XEZ313" s="0"/>
      <c r="XFA313" s="0"/>
      <c r="XFB313" s="0"/>
    </row>
    <row r="314" s="1" customFormat="true" ht="15" hidden="false" customHeight="true" outlineLevel="0" collapsed="false">
      <c r="B314" s="156" t="s">
        <v>625</v>
      </c>
      <c r="C314" s="156"/>
      <c r="D314" s="157"/>
      <c r="E314" s="155"/>
      <c r="XEQ314" s="0"/>
      <c r="XER314" s="0"/>
      <c r="XES314" s="0"/>
      <c r="XET314" s="0"/>
      <c r="XEU314" s="0"/>
      <c r="XEV314" s="0"/>
      <c r="XEW314" s="0"/>
      <c r="XEX314" s="0"/>
      <c r="XEY314" s="0"/>
      <c r="XEZ314" s="0"/>
      <c r="XFA314" s="0"/>
      <c r="XFB314" s="0"/>
    </row>
    <row r="315" s="1" customFormat="true" ht="15" hidden="false" customHeight="true" outlineLevel="0" collapsed="false">
      <c r="B315" s="159" t="s">
        <v>626</v>
      </c>
      <c r="C315" s="159"/>
      <c r="D315" s="157" t="n">
        <v>2.3446</v>
      </c>
      <c r="E315" s="155"/>
      <c r="XEQ315" s="0"/>
      <c r="XER315" s="0"/>
      <c r="XES315" s="0"/>
      <c r="XET315" s="0"/>
      <c r="XEU315" s="0"/>
      <c r="XEV315" s="0"/>
      <c r="XEW315" s="0"/>
      <c r="XEX315" s="0"/>
      <c r="XEY315" s="0"/>
      <c r="XEZ315" s="0"/>
      <c r="XFA315" s="0"/>
      <c r="XFB315" s="0"/>
    </row>
    <row r="316" s="1" customFormat="true" ht="15" hidden="false" customHeight="true" outlineLevel="0" collapsed="false">
      <c r="B316" s="159" t="s">
        <v>627</v>
      </c>
      <c r="C316" s="159"/>
      <c r="D316" s="157" t="n">
        <v>2.3446</v>
      </c>
      <c r="E316" s="155"/>
      <c r="XEQ316" s="0"/>
      <c r="XER316" s="0"/>
      <c r="XES316" s="0"/>
      <c r="XET316" s="0"/>
      <c r="XEU316" s="0"/>
      <c r="XEV316" s="0"/>
      <c r="XEW316" s="0"/>
      <c r="XEX316" s="0"/>
      <c r="XEY316" s="0"/>
      <c r="XEZ316" s="0"/>
      <c r="XFA316" s="0"/>
      <c r="XFB316" s="0"/>
    </row>
    <row r="317" s="1" customFormat="true" ht="15" hidden="false" customHeight="true" outlineLevel="0" collapsed="false">
      <c r="B317" s="159" t="s">
        <v>628</v>
      </c>
      <c r="C317" s="159"/>
      <c r="D317" s="157" t="n">
        <v>4.6892</v>
      </c>
      <c r="E317" s="155"/>
      <c r="XEQ317" s="0"/>
      <c r="XER317" s="0"/>
      <c r="XES317" s="0"/>
      <c r="XET317" s="0"/>
      <c r="XEU317" s="0"/>
      <c r="XEV317" s="0"/>
      <c r="XEW317" s="0"/>
      <c r="XEX317" s="0"/>
      <c r="XEY317" s="0"/>
      <c r="XEZ317" s="0"/>
      <c r="XFA317" s="0"/>
      <c r="XFB317" s="0"/>
    </row>
    <row r="318" s="1" customFormat="true" ht="15" hidden="false" customHeight="true" outlineLevel="0" collapsed="false">
      <c r="B318" s="159" t="s">
        <v>629</v>
      </c>
      <c r="C318" s="159"/>
      <c r="D318" s="157" t="n">
        <v>2.3446</v>
      </c>
      <c r="E318" s="155"/>
      <c r="XEQ318" s="0"/>
      <c r="XER318" s="0"/>
      <c r="XES318" s="0"/>
      <c r="XET318" s="0"/>
      <c r="XEU318" s="0"/>
      <c r="XEV318" s="0"/>
      <c r="XEW318" s="0"/>
      <c r="XEX318" s="0"/>
      <c r="XEY318" s="0"/>
      <c r="XEZ318" s="0"/>
      <c r="XFA318" s="0"/>
      <c r="XFB318" s="0"/>
    </row>
    <row r="319" s="1" customFormat="true" ht="15" hidden="false" customHeight="true" outlineLevel="0" collapsed="false">
      <c r="B319" s="159" t="s">
        <v>630</v>
      </c>
      <c r="C319" s="159"/>
      <c r="D319" s="157" t="n">
        <v>2.3446</v>
      </c>
      <c r="E319" s="155"/>
      <c r="XEQ319" s="0"/>
      <c r="XER319" s="0"/>
      <c r="XES319" s="0"/>
      <c r="XET319" s="0"/>
      <c r="XEU319" s="0"/>
      <c r="XEV319" s="0"/>
      <c r="XEW319" s="0"/>
      <c r="XEX319" s="0"/>
      <c r="XEY319" s="0"/>
      <c r="XEZ319" s="0"/>
      <c r="XFA319" s="0"/>
      <c r="XFB319" s="0"/>
    </row>
    <row r="320" s="1" customFormat="true" ht="15" hidden="false" customHeight="true" outlineLevel="0" collapsed="false">
      <c r="B320" s="159" t="s">
        <v>631</v>
      </c>
      <c r="C320" s="159"/>
      <c r="D320" s="157" t="n">
        <v>1.359868</v>
      </c>
      <c r="E320" s="155"/>
      <c r="XEQ320" s="0"/>
      <c r="XER320" s="0"/>
      <c r="XES320" s="0"/>
      <c r="XET320" s="0"/>
      <c r="XEU320" s="0"/>
      <c r="XEV320" s="0"/>
      <c r="XEW320" s="0"/>
      <c r="XEX320" s="0"/>
      <c r="XEY320" s="0"/>
      <c r="XEZ320" s="0"/>
      <c r="XFA320" s="0"/>
      <c r="XFB320" s="0"/>
    </row>
    <row r="321" s="1" customFormat="true" ht="15" hidden="false" customHeight="true" outlineLevel="0" collapsed="false">
      <c r="B321" s="159" t="s">
        <v>632</v>
      </c>
      <c r="C321" s="159"/>
      <c r="D321" s="157" t="n">
        <v>1.1723</v>
      </c>
      <c r="E321" s="155"/>
      <c r="XEQ321" s="0"/>
      <c r="XER321" s="0"/>
      <c r="XES321" s="0"/>
      <c r="XET321" s="0"/>
      <c r="XEU321" s="0"/>
      <c r="XEV321" s="0"/>
      <c r="XEW321" s="0"/>
      <c r="XEX321" s="0"/>
      <c r="XEY321" s="0"/>
      <c r="XEZ321" s="0"/>
      <c r="XFA321" s="0"/>
      <c r="XFB321" s="0"/>
    </row>
    <row r="322" s="1" customFormat="true" ht="15" hidden="false" customHeight="true" outlineLevel="0" collapsed="false">
      <c r="B322" s="159" t="s">
        <v>633</v>
      </c>
      <c r="C322" s="159"/>
      <c r="D322" s="157" t="n">
        <v>2.719736</v>
      </c>
      <c r="E322" s="155"/>
      <c r="XEQ322" s="0"/>
      <c r="XER322" s="0"/>
      <c r="XES322" s="0"/>
      <c r="XET322" s="0"/>
      <c r="XEU322" s="0"/>
      <c r="XEV322" s="0"/>
      <c r="XEW322" s="0"/>
      <c r="XEX322" s="0"/>
      <c r="XEY322" s="0"/>
      <c r="XEZ322" s="0"/>
      <c r="XFA322" s="0"/>
      <c r="XFB322" s="0"/>
    </row>
    <row r="323" s="1" customFormat="true" ht="15" hidden="false" customHeight="true" outlineLevel="0" collapsed="false">
      <c r="B323" s="159" t="s">
        <v>634</v>
      </c>
      <c r="C323" s="159"/>
      <c r="D323" s="157" t="n">
        <v>2.3446</v>
      </c>
      <c r="E323" s="155"/>
      <c r="XEQ323" s="0"/>
      <c r="XER323" s="0"/>
      <c r="XES323" s="0"/>
      <c r="XET323" s="0"/>
      <c r="XEU323" s="0"/>
      <c r="XEV323" s="0"/>
      <c r="XEW323" s="0"/>
      <c r="XEX323" s="0"/>
      <c r="XEY323" s="0"/>
      <c r="XEZ323" s="0"/>
      <c r="XFA323" s="0"/>
      <c r="XFB323" s="0"/>
    </row>
    <row r="324" s="1" customFormat="true" ht="15" hidden="false" customHeight="true" outlineLevel="0" collapsed="false">
      <c r="B324" s="159" t="s">
        <v>635</v>
      </c>
      <c r="C324" s="159"/>
      <c r="D324" s="157" t="n">
        <v>2.3446</v>
      </c>
      <c r="E324" s="155"/>
      <c r="XEQ324" s="0"/>
      <c r="XER324" s="0"/>
      <c r="XES324" s="0"/>
      <c r="XET324" s="0"/>
      <c r="XEU324" s="0"/>
      <c r="XEV324" s="0"/>
      <c r="XEW324" s="0"/>
      <c r="XEX324" s="0"/>
      <c r="XEY324" s="0"/>
      <c r="XEZ324" s="0"/>
      <c r="XFA324" s="0"/>
      <c r="XFB324" s="0"/>
    </row>
    <row r="325" s="1" customFormat="true" ht="15" hidden="false" customHeight="true" outlineLevel="0" collapsed="false">
      <c r="B325" s="159" t="s">
        <v>636</v>
      </c>
      <c r="C325" s="159"/>
      <c r="D325" s="157" t="n">
        <v>1.359868</v>
      </c>
      <c r="E325" s="155"/>
      <c r="XEQ325" s="0"/>
      <c r="XER325" s="0"/>
      <c r="XES325" s="0"/>
      <c r="XET325" s="0"/>
      <c r="XEU325" s="0"/>
      <c r="XEV325" s="0"/>
      <c r="XEW325" s="0"/>
      <c r="XEX325" s="0"/>
      <c r="XEY325" s="0"/>
      <c r="XEZ325" s="0"/>
      <c r="XFA325" s="0"/>
      <c r="XFB325" s="0"/>
    </row>
    <row r="326" s="1" customFormat="true" ht="15" hidden="false" customHeight="true" outlineLevel="0" collapsed="false">
      <c r="B326" s="159" t="s">
        <v>637</v>
      </c>
      <c r="C326" s="159"/>
      <c r="D326" s="157" t="n">
        <v>1.1723</v>
      </c>
      <c r="E326" s="155"/>
      <c r="XEQ326" s="0"/>
      <c r="XER326" s="0"/>
      <c r="XES326" s="0"/>
      <c r="XET326" s="0"/>
      <c r="XEU326" s="0"/>
      <c r="XEV326" s="0"/>
      <c r="XEW326" s="0"/>
      <c r="XEX326" s="0"/>
      <c r="XEY326" s="0"/>
      <c r="XEZ326" s="0"/>
      <c r="XFA326" s="0"/>
      <c r="XFB326" s="0"/>
    </row>
    <row r="327" s="1" customFormat="true" ht="15" hidden="false" customHeight="true" outlineLevel="0" collapsed="false">
      <c r="B327" s="159" t="s">
        <v>638</v>
      </c>
      <c r="C327" s="159"/>
      <c r="D327" s="157" t="n">
        <v>3.702</v>
      </c>
      <c r="E327" s="155"/>
      <c r="XEQ327" s="0"/>
      <c r="XER327" s="0"/>
      <c r="XES327" s="0"/>
      <c r="XET327" s="0"/>
      <c r="XEU327" s="0"/>
      <c r="XEV327" s="0"/>
      <c r="XEW327" s="0"/>
      <c r="XEX327" s="0"/>
      <c r="XEY327" s="0"/>
      <c r="XEZ327" s="0"/>
      <c r="XFA327" s="0"/>
      <c r="XFB327" s="0"/>
    </row>
    <row r="328" s="1" customFormat="true" ht="15" hidden="false" customHeight="true" outlineLevel="0" collapsed="false">
      <c r="B328" s="159" t="s">
        <v>639</v>
      </c>
      <c r="C328" s="159"/>
      <c r="D328" s="157" t="n">
        <v>1.851</v>
      </c>
      <c r="E328" s="155"/>
      <c r="XEQ328" s="0"/>
      <c r="XER328" s="0"/>
      <c r="XES328" s="0"/>
      <c r="XET328" s="0"/>
      <c r="XEU328" s="0"/>
      <c r="XEV328" s="0"/>
      <c r="XEW328" s="0"/>
      <c r="XEX328" s="0"/>
      <c r="XEY328" s="0"/>
      <c r="XEZ328" s="0"/>
      <c r="XFA328" s="0"/>
      <c r="XFB328" s="0"/>
    </row>
    <row r="329" s="1" customFormat="true" ht="15" hidden="false" customHeight="true" outlineLevel="0" collapsed="false">
      <c r="B329" s="159" t="s">
        <v>640</v>
      </c>
      <c r="C329" s="159"/>
      <c r="D329" s="157" t="n">
        <v>1.359868</v>
      </c>
      <c r="E329" s="155"/>
      <c r="XEQ329" s="0"/>
      <c r="XER329" s="0"/>
      <c r="XES329" s="0"/>
      <c r="XET329" s="0"/>
      <c r="XEU329" s="0"/>
      <c r="XEV329" s="0"/>
      <c r="XEW329" s="0"/>
      <c r="XEX329" s="0"/>
      <c r="XEY329" s="0"/>
      <c r="XEZ329" s="0"/>
      <c r="XFA329" s="0"/>
      <c r="XFB329" s="0"/>
    </row>
    <row r="330" s="1" customFormat="true" ht="15" hidden="false" customHeight="true" outlineLevel="0" collapsed="false">
      <c r="B330" s="159" t="s">
        <v>641</v>
      </c>
      <c r="C330" s="159"/>
      <c r="D330" s="157" t="n">
        <v>1.1723</v>
      </c>
      <c r="E330" s="155"/>
      <c r="XEQ330" s="0"/>
      <c r="XER330" s="0"/>
      <c r="XES330" s="0"/>
      <c r="XET330" s="0"/>
      <c r="XEU330" s="0"/>
      <c r="XEV330" s="0"/>
      <c r="XEW330" s="0"/>
      <c r="XEX330" s="0"/>
      <c r="XEY330" s="0"/>
      <c r="XEZ330" s="0"/>
      <c r="XFA330" s="0"/>
      <c r="XFB330" s="0"/>
    </row>
    <row r="331" s="1" customFormat="true" ht="15" hidden="false" customHeight="true" outlineLevel="0" collapsed="false">
      <c r="B331" s="159" t="s">
        <v>642</v>
      </c>
      <c r="C331" s="159"/>
      <c r="D331" s="157" t="n">
        <v>3.702</v>
      </c>
      <c r="E331" s="155"/>
      <c r="XEQ331" s="0"/>
      <c r="XER331" s="0"/>
      <c r="XES331" s="0"/>
      <c r="XET331" s="0"/>
      <c r="XEU331" s="0"/>
      <c r="XEV331" s="0"/>
      <c r="XEW331" s="0"/>
      <c r="XEX331" s="0"/>
      <c r="XEY331" s="0"/>
      <c r="XEZ331" s="0"/>
      <c r="XFA331" s="0"/>
      <c r="XFB331" s="0"/>
    </row>
    <row r="332" s="1" customFormat="true" ht="15" hidden="false" customHeight="true" outlineLevel="0" collapsed="false">
      <c r="B332" s="159" t="s">
        <v>643</v>
      </c>
      <c r="C332" s="159"/>
      <c r="D332" s="157" t="n">
        <v>1.851</v>
      </c>
      <c r="E332" s="155"/>
      <c r="XEQ332" s="0"/>
      <c r="XER332" s="0"/>
      <c r="XES332" s="0"/>
      <c r="XET332" s="0"/>
      <c r="XEU332" s="0"/>
      <c r="XEV332" s="0"/>
      <c r="XEW332" s="0"/>
      <c r="XEX332" s="0"/>
      <c r="XEY332" s="0"/>
      <c r="XEZ332" s="0"/>
      <c r="XFA332" s="0"/>
      <c r="XFB332" s="0"/>
    </row>
    <row r="333" s="1" customFormat="true" ht="15" hidden="false" customHeight="true" outlineLevel="0" collapsed="false">
      <c r="B333" s="159" t="s">
        <v>644</v>
      </c>
      <c r="C333" s="159"/>
      <c r="D333" s="157" t="n">
        <v>1.359868</v>
      </c>
      <c r="E333" s="155"/>
      <c r="XEQ333" s="0"/>
      <c r="XER333" s="0"/>
      <c r="XES333" s="0"/>
      <c r="XET333" s="0"/>
      <c r="XEU333" s="0"/>
      <c r="XEV333" s="0"/>
      <c r="XEW333" s="0"/>
      <c r="XEX333" s="0"/>
      <c r="XEY333" s="0"/>
      <c r="XEZ333" s="0"/>
      <c r="XFA333" s="0"/>
      <c r="XFB333" s="0"/>
    </row>
    <row r="334" s="1" customFormat="true" ht="15" hidden="false" customHeight="true" outlineLevel="0" collapsed="false">
      <c r="B334" s="159" t="s">
        <v>645</v>
      </c>
      <c r="C334" s="159"/>
      <c r="D334" s="157" t="n">
        <v>1.1723</v>
      </c>
      <c r="E334" s="155"/>
      <c r="XEQ334" s="0"/>
      <c r="XER334" s="0"/>
      <c r="XES334" s="0"/>
      <c r="XET334" s="0"/>
      <c r="XEU334" s="0"/>
      <c r="XEV334" s="0"/>
      <c r="XEW334" s="0"/>
      <c r="XEX334" s="0"/>
      <c r="XEY334" s="0"/>
      <c r="XEZ334" s="0"/>
      <c r="XFA334" s="0"/>
      <c r="XFB334" s="0"/>
    </row>
    <row r="335" s="1" customFormat="true" ht="15" hidden="false" customHeight="true" outlineLevel="0" collapsed="false">
      <c r="B335" s="159" t="s">
        <v>646</v>
      </c>
      <c r="C335" s="159"/>
      <c r="D335" s="157" t="n">
        <v>2.3446</v>
      </c>
      <c r="E335" s="155"/>
      <c r="XEQ335" s="0"/>
      <c r="XER335" s="0"/>
      <c r="XES335" s="0"/>
      <c r="XET335" s="0"/>
      <c r="XEU335" s="0"/>
      <c r="XEV335" s="0"/>
      <c r="XEW335" s="0"/>
      <c r="XEX335" s="0"/>
      <c r="XEY335" s="0"/>
      <c r="XEZ335" s="0"/>
      <c r="XFA335" s="0"/>
      <c r="XFB335" s="0"/>
    </row>
    <row r="336" s="1" customFormat="true" ht="15" hidden="false" customHeight="true" outlineLevel="0" collapsed="false">
      <c r="B336" s="159" t="s">
        <v>647</v>
      </c>
      <c r="C336" s="159"/>
      <c r="D336" s="157" t="n">
        <v>1.359868</v>
      </c>
      <c r="E336" s="155"/>
      <c r="XEQ336" s="0"/>
      <c r="XER336" s="0"/>
      <c r="XES336" s="0"/>
      <c r="XET336" s="0"/>
      <c r="XEU336" s="0"/>
      <c r="XEV336" s="0"/>
      <c r="XEW336" s="0"/>
      <c r="XEX336" s="0"/>
      <c r="XEY336" s="0"/>
      <c r="XEZ336" s="0"/>
      <c r="XFA336" s="0"/>
      <c r="XFB336" s="0"/>
    </row>
    <row r="337" s="1" customFormat="true" ht="15" hidden="false" customHeight="true" outlineLevel="0" collapsed="false">
      <c r="B337" s="159" t="s">
        <v>648</v>
      </c>
      <c r="C337" s="159"/>
      <c r="D337" s="157" t="n">
        <v>1.1723</v>
      </c>
      <c r="E337" s="155"/>
      <c r="XEQ337" s="0"/>
      <c r="XER337" s="0"/>
      <c r="XES337" s="0"/>
      <c r="XET337" s="0"/>
      <c r="XEU337" s="0"/>
      <c r="XEV337" s="0"/>
      <c r="XEW337" s="0"/>
      <c r="XEX337" s="0"/>
      <c r="XEY337" s="0"/>
      <c r="XEZ337" s="0"/>
      <c r="XFA337" s="0"/>
      <c r="XFB337" s="0"/>
    </row>
    <row r="338" s="1" customFormat="true" ht="15" hidden="false" customHeight="true" outlineLevel="0" collapsed="false">
      <c r="B338" s="159" t="s">
        <v>649</v>
      </c>
      <c r="C338" s="159"/>
      <c r="D338" s="157" t="n">
        <v>1.359868</v>
      </c>
      <c r="E338" s="155"/>
      <c r="XEQ338" s="0"/>
      <c r="XER338" s="0"/>
      <c r="XES338" s="0"/>
      <c r="XET338" s="0"/>
      <c r="XEU338" s="0"/>
      <c r="XEV338" s="0"/>
      <c r="XEW338" s="0"/>
      <c r="XEX338" s="0"/>
      <c r="XEY338" s="0"/>
      <c r="XEZ338" s="0"/>
      <c r="XFA338" s="0"/>
      <c r="XFB338" s="0"/>
    </row>
    <row r="339" s="1" customFormat="true" ht="15" hidden="false" customHeight="true" outlineLevel="0" collapsed="false">
      <c r="B339" s="159" t="s">
        <v>650</v>
      </c>
      <c r="C339" s="159"/>
      <c r="D339" s="157" t="n">
        <v>1.1723</v>
      </c>
      <c r="E339" s="155"/>
      <c r="XEQ339" s="0"/>
      <c r="XER339" s="0"/>
      <c r="XES339" s="0"/>
      <c r="XET339" s="0"/>
      <c r="XEU339" s="0"/>
      <c r="XEV339" s="0"/>
      <c r="XEW339" s="0"/>
      <c r="XEX339" s="0"/>
      <c r="XEY339" s="0"/>
      <c r="XEZ339" s="0"/>
      <c r="XFA339" s="0"/>
      <c r="XFB339" s="0"/>
    </row>
    <row r="340" s="1" customFormat="true" ht="15" hidden="false" customHeight="true" outlineLevel="0" collapsed="false">
      <c r="B340" s="159" t="s">
        <v>651</v>
      </c>
      <c r="C340" s="159"/>
      <c r="D340" s="157" t="n">
        <v>4.6892</v>
      </c>
      <c r="E340" s="155"/>
      <c r="XEQ340" s="0"/>
      <c r="XER340" s="0"/>
      <c r="XES340" s="0"/>
      <c r="XET340" s="0"/>
      <c r="XEU340" s="0"/>
      <c r="XEV340" s="0"/>
      <c r="XEW340" s="0"/>
      <c r="XEX340" s="0"/>
      <c r="XEY340" s="0"/>
      <c r="XEZ340" s="0"/>
      <c r="XFA340" s="0"/>
      <c r="XFB340" s="0"/>
    </row>
    <row r="341" s="1" customFormat="true" ht="15.75" hidden="false" customHeight="true" outlineLevel="0" collapsed="false">
      <c r="B341" s="163" t="s">
        <v>476</v>
      </c>
      <c r="C341" s="163"/>
      <c r="D341" s="163"/>
      <c r="E341" s="155"/>
      <c r="XEQ341" s="0"/>
      <c r="XER341" s="0"/>
      <c r="XES341" s="0"/>
      <c r="XET341" s="0"/>
      <c r="XEU341" s="0"/>
      <c r="XEV341" s="0"/>
      <c r="XEW341" s="0"/>
      <c r="XEX341" s="0"/>
      <c r="XEY341" s="0"/>
      <c r="XEZ341" s="0"/>
      <c r="XFA341" s="0"/>
      <c r="XFB341" s="0"/>
    </row>
    <row r="342" s="1" customFormat="true" ht="15" hidden="false" customHeight="true" outlineLevel="0" collapsed="false">
      <c r="B342" s="156" t="s">
        <v>431</v>
      </c>
      <c r="C342" s="156"/>
      <c r="D342" s="156"/>
      <c r="E342" s="155"/>
      <c r="XEQ342" s="0"/>
      <c r="XER342" s="0"/>
      <c r="XES342" s="0"/>
      <c r="XET342" s="0"/>
      <c r="XEU342" s="0"/>
      <c r="XEV342" s="0"/>
      <c r="XEW342" s="0"/>
      <c r="XEX342" s="0"/>
      <c r="XEY342" s="0"/>
      <c r="XEZ342" s="0"/>
      <c r="XFA342" s="0"/>
      <c r="XFB342" s="0"/>
    </row>
    <row r="343" s="1" customFormat="true" ht="15" hidden="false" customHeight="true" outlineLevel="0" collapsed="false">
      <c r="B343" s="159" t="s">
        <v>652</v>
      </c>
      <c r="C343" s="159"/>
      <c r="D343" s="157" t="n">
        <v>1.11</v>
      </c>
      <c r="E343" s="155"/>
      <c r="XEQ343" s="0"/>
      <c r="XER343" s="0"/>
      <c r="XES343" s="0"/>
      <c r="XET343" s="0"/>
      <c r="XEU343" s="0"/>
      <c r="XEV343" s="0"/>
      <c r="XEW343" s="0"/>
      <c r="XEX343" s="0"/>
      <c r="XEY343" s="0"/>
      <c r="XEZ343" s="0"/>
      <c r="XFA343" s="0"/>
      <c r="XFB343" s="0"/>
    </row>
    <row r="344" s="1" customFormat="true" ht="15" hidden="false" customHeight="true" outlineLevel="0" collapsed="false">
      <c r="B344" s="159" t="s">
        <v>653</v>
      </c>
      <c r="C344" s="159"/>
      <c r="D344" s="157" t="n">
        <v>16.47</v>
      </c>
      <c r="E344" s="155"/>
      <c r="XEQ344" s="0"/>
      <c r="XER344" s="0"/>
      <c r="XES344" s="0"/>
      <c r="XET344" s="0"/>
      <c r="XEU344" s="0"/>
      <c r="XEV344" s="0"/>
      <c r="XEW344" s="0"/>
      <c r="XEX344" s="0"/>
      <c r="XEY344" s="0"/>
      <c r="XEZ344" s="0"/>
      <c r="XFA344" s="0"/>
      <c r="XFB344" s="0"/>
    </row>
    <row r="345" s="1" customFormat="true" ht="15" hidden="false" customHeight="true" outlineLevel="0" collapsed="false">
      <c r="B345" s="164" t="s">
        <v>654</v>
      </c>
      <c r="C345" s="164"/>
      <c r="D345" s="157"/>
      <c r="E345" s="155"/>
      <c r="XEQ345" s="0"/>
      <c r="XER345" s="0"/>
      <c r="XES345" s="0"/>
      <c r="XET345" s="0"/>
      <c r="XEU345" s="0"/>
      <c r="XEV345" s="0"/>
      <c r="XEW345" s="0"/>
      <c r="XEX345" s="0"/>
      <c r="XEY345" s="0"/>
      <c r="XEZ345" s="0"/>
      <c r="XFA345" s="0"/>
      <c r="XFB345" s="0"/>
    </row>
    <row r="346" s="1" customFormat="true" ht="15" hidden="false" customHeight="true" outlineLevel="0" collapsed="false">
      <c r="B346" s="159" t="s">
        <v>655</v>
      </c>
      <c r="C346" s="159"/>
      <c r="D346" s="157" t="n">
        <v>1.11</v>
      </c>
      <c r="E346" s="155"/>
      <c r="XEQ346" s="0"/>
      <c r="XER346" s="0"/>
      <c r="XES346" s="0"/>
      <c r="XET346" s="0"/>
      <c r="XEU346" s="0"/>
      <c r="XEV346" s="0"/>
      <c r="XEW346" s="0"/>
      <c r="XEX346" s="0"/>
      <c r="XEY346" s="0"/>
      <c r="XEZ346" s="0"/>
      <c r="XFA346" s="0"/>
      <c r="XFB346" s="0"/>
    </row>
    <row r="347" s="1" customFormat="true" ht="15" hidden="false" customHeight="true" outlineLevel="0" collapsed="false">
      <c r="B347" s="159" t="s">
        <v>656</v>
      </c>
      <c r="C347" s="159"/>
      <c r="D347" s="157" t="n">
        <v>16.1</v>
      </c>
      <c r="E347" s="155"/>
      <c r="XEQ347" s="0"/>
      <c r="XER347" s="0"/>
      <c r="XES347" s="0"/>
      <c r="XET347" s="0"/>
      <c r="XEU347" s="0"/>
      <c r="XEV347" s="0"/>
      <c r="XEW347" s="0"/>
      <c r="XEX347" s="0"/>
      <c r="XEY347" s="0"/>
      <c r="XEZ347" s="0"/>
      <c r="XFA347" s="0"/>
      <c r="XFB347" s="0"/>
    </row>
    <row r="348" s="1" customFormat="true" ht="15" hidden="false" customHeight="true" outlineLevel="0" collapsed="false">
      <c r="B348" s="159" t="s">
        <v>657</v>
      </c>
      <c r="C348" s="159"/>
      <c r="D348" s="157" t="n">
        <v>11.85</v>
      </c>
      <c r="E348" s="155"/>
      <c r="XEQ348" s="0"/>
      <c r="XER348" s="0"/>
      <c r="XES348" s="0"/>
      <c r="XET348" s="0"/>
      <c r="XEU348" s="0"/>
      <c r="XEV348" s="0"/>
      <c r="XEW348" s="0"/>
      <c r="XEX348" s="0"/>
      <c r="XEY348" s="0"/>
      <c r="XEZ348" s="0"/>
      <c r="XFA348" s="0"/>
      <c r="XFB348" s="0"/>
    </row>
    <row r="349" s="1" customFormat="true" ht="15" hidden="false" customHeight="true" outlineLevel="0" collapsed="false">
      <c r="B349" s="159" t="s">
        <v>658</v>
      </c>
      <c r="C349" s="159"/>
      <c r="D349" s="157" t="n">
        <v>21.72</v>
      </c>
      <c r="E349" s="155"/>
      <c r="XEQ349" s="0"/>
      <c r="XER349" s="0"/>
      <c r="XES349" s="0"/>
      <c r="XET349" s="0"/>
      <c r="XEU349" s="0"/>
      <c r="XEV349" s="0"/>
      <c r="XEW349" s="0"/>
      <c r="XEX349" s="0"/>
      <c r="XEY349" s="0"/>
      <c r="XEZ349" s="0"/>
      <c r="XFA349" s="0"/>
      <c r="XFB349" s="0"/>
    </row>
    <row r="350" s="1" customFormat="true" ht="15" hidden="false" customHeight="true" outlineLevel="0" collapsed="false">
      <c r="B350" s="159" t="s">
        <v>659</v>
      </c>
      <c r="C350" s="159"/>
      <c r="D350" s="157" t="n">
        <v>35.48</v>
      </c>
      <c r="E350" s="155"/>
      <c r="XEQ350" s="0"/>
      <c r="XER350" s="0"/>
      <c r="XES350" s="0"/>
      <c r="XET350" s="0"/>
      <c r="XEU350" s="0"/>
      <c r="XEV350" s="0"/>
      <c r="XEW350" s="0"/>
      <c r="XEX350" s="0"/>
      <c r="XEY350" s="0"/>
      <c r="XEZ350" s="0"/>
      <c r="XFA350" s="0"/>
      <c r="XFB350" s="0"/>
    </row>
    <row r="351" s="1" customFormat="true" ht="15" hidden="false" customHeight="true" outlineLevel="0" collapsed="false">
      <c r="B351" s="159" t="s">
        <v>660</v>
      </c>
      <c r="C351" s="159"/>
      <c r="D351" s="157" t="n">
        <v>16.66</v>
      </c>
      <c r="E351" s="155"/>
      <c r="XEQ351" s="0"/>
      <c r="XER351" s="0"/>
      <c r="XES351" s="0"/>
      <c r="XET351" s="0"/>
      <c r="XEU351" s="0"/>
      <c r="XEV351" s="0"/>
      <c r="XEW351" s="0"/>
      <c r="XEX351" s="0"/>
      <c r="XEY351" s="0"/>
      <c r="XEZ351" s="0"/>
      <c r="XFA351" s="0"/>
      <c r="XFB351" s="0"/>
    </row>
    <row r="352" s="1" customFormat="true" ht="15" hidden="false" customHeight="true" outlineLevel="0" collapsed="false">
      <c r="B352" s="164" t="s">
        <v>661</v>
      </c>
      <c r="C352" s="164"/>
      <c r="D352" s="157"/>
      <c r="E352" s="155"/>
      <c r="XEQ352" s="0"/>
      <c r="XER352" s="0"/>
      <c r="XES352" s="0"/>
      <c r="XET352" s="0"/>
      <c r="XEU352" s="0"/>
      <c r="XEV352" s="0"/>
      <c r="XEW352" s="0"/>
      <c r="XEX352" s="0"/>
      <c r="XEY352" s="0"/>
      <c r="XEZ352" s="0"/>
      <c r="XFA352" s="0"/>
      <c r="XFB352" s="0"/>
    </row>
    <row r="353" s="1" customFormat="true" ht="15" hidden="false" customHeight="true" outlineLevel="0" collapsed="false">
      <c r="B353" s="159" t="s">
        <v>633</v>
      </c>
      <c r="C353" s="159"/>
      <c r="D353" s="157" t="n">
        <v>2.719736</v>
      </c>
      <c r="E353" s="155"/>
      <c r="XEQ353" s="0"/>
      <c r="XER353" s="0"/>
      <c r="XES353" s="0"/>
      <c r="XET353" s="0"/>
      <c r="XEU353" s="0"/>
      <c r="XEV353" s="0"/>
      <c r="XEW353" s="0"/>
      <c r="XEX353" s="0"/>
      <c r="XEY353" s="0"/>
      <c r="XEZ353" s="0"/>
      <c r="XFA353" s="0"/>
      <c r="XFB353" s="0"/>
    </row>
    <row r="354" s="1" customFormat="true" ht="15" hidden="false" customHeight="true" outlineLevel="0" collapsed="false">
      <c r="B354" s="159" t="s">
        <v>634</v>
      </c>
      <c r="C354" s="159"/>
      <c r="D354" s="157" t="n">
        <v>2.3446</v>
      </c>
      <c r="E354" s="155"/>
      <c r="XEQ354" s="0"/>
      <c r="XER354" s="0"/>
      <c r="XES354" s="0"/>
      <c r="XET354" s="0"/>
      <c r="XEU354" s="0"/>
      <c r="XEV354" s="0"/>
      <c r="XEW354" s="0"/>
      <c r="XEX354" s="0"/>
      <c r="XEY354" s="0"/>
      <c r="XEZ354" s="0"/>
      <c r="XFA354" s="0"/>
      <c r="XFB354" s="0"/>
    </row>
    <row r="355" s="1" customFormat="true" ht="15" hidden="false" customHeight="true" outlineLevel="0" collapsed="false">
      <c r="B355" s="159" t="s">
        <v>662</v>
      </c>
      <c r="C355" s="159"/>
      <c r="D355" s="157" t="n">
        <v>-1.97</v>
      </c>
      <c r="E355" s="155"/>
      <c r="XEQ355" s="0"/>
      <c r="XER355" s="0"/>
      <c r="XES355" s="0"/>
      <c r="XET355" s="0"/>
      <c r="XEU355" s="0"/>
      <c r="XEV355" s="0"/>
      <c r="XEW355" s="0"/>
      <c r="XEX355" s="0"/>
      <c r="XEY355" s="0"/>
      <c r="XEZ355" s="0"/>
      <c r="XFA355" s="0"/>
      <c r="XFB355" s="0"/>
    </row>
    <row r="356" s="1" customFormat="true" ht="15" hidden="false" customHeight="true" outlineLevel="0" collapsed="false">
      <c r="B356" s="159" t="s">
        <v>663</v>
      </c>
      <c r="C356" s="159"/>
      <c r="D356" s="157" t="n">
        <v>-0.99</v>
      </c>
      <c r="E356" s="155"/>
      <c r="XEQ356" s="0"/>
      <c r="XER356" s="0"/>
      <c r="XES356" s="0"/>
      <c r="XET356" s="0"/>
      <c r="XEU356" s="0"/>
      <c r="XEV356" s="0"/>
      <c r="XEW356" s="0"/>
      <c r="XEX356" s="0"/>
      <c r="XEY356" s="0"/>
      <c r="XEZ356" s="0"/>
      <c r="XFA356" s="0"/>
      <c r="XFB356" s="0"/>
    </row>
    <row r="357" s="1" customFormat="true" ht="15" hidden="false" customHeight="false" outlineLevel="0" collapsed="false">
      <c r="B357" s="156" t="s">
        <v>457</v>
      </c>
      <c r="C357" s="156"/>
      <c r="D357" s="157"/>
      <c r="E357" s="155"/>
      <c r="XEQ357" s="0"/>
      <c r="XER357" s="0"/>
      <c r="XES357" s="0"/>
      <c r="XET357" s="0"/>
      <c r="XEU357" s="0"/>
      <c r="XEV357" s="0"/>
      <c r="XEW357" s="0"/>
      <c r="XEX357" s="0"/>
      <c r="XEY357" s="0"/>
      <c r="XEZ357" s="0"/>
      <c r="XFA357" s="0"/>
      <c r="XFB357" s="0"/>
    </row>
    <row r="358" s="1" customFormat="true" ht="15" hidden="false" customHeight="true" outlineLevel="0" collapsed="false">
      <c r="B358" s="159" t="s">
        <v>664</v>
      </c>
      <c r="C358" s="159"/>
      <c r="D358" s="157"/>
      <c r="E358" s="155"/>
      <c r="XEQ358" s="0"/>
      <c r="XER358" s="0"/>
      <c r="XES358" s="0"/>
      <c r="XET358" s="0"/>
      <c r="XEU358" s="0"/>
      <c r="XEV358" s="0"/>
      <c r="XEW358" s="0"/>
      <c r="XEX358" s="0"/>
      <c r="XEY358" s="0"/>
      <c r="XEZ358" s="0"/>
      <c r="XFA358" s="0"/>
      <c r="XFB358" s="0"/>
    </row>
    <row r="359" s="1" customFormat="true" ht="15" hidden="false" customHeight="true" outlineLevel="0" collapsed="false">
      <c r="B359" s="159" t="s">
        <v>665</v>
      </c>
      <c r="C359" s="159"/>
      <c r="D359" s="157" t="n">
        <v>14.22</v>
      </c>
      <c r="E359" s="155"/>
      <c r="XEQ359" s="0"/>
      <c r="XER359" s="0"/>
      <c r="XES359" s="0"/>
      <c r="XET359" s="0"/>
      <c r="XEU359" s="0"/>
      <c r="XEV359" s="0"/>
      <c r="XEW359" s="0"/>
      <c r="XEX359" s="0"/>
      <c r="XEY359" s="0"/>
      <c r="XEZ359" s="0"/>
      <c r="XFA359" s="0"/>
      <c r="XFB359" s="0"/>
    </row>
    <row r="360" s="1" customFormat="true" ht="25.35" hidden="false" customHeight="true" outlineLevel="0" collapsed="false">
      <c r="B360" s="159" t="s">
        <v>666</v>
      </c>
      <c r="C360" s="159"/>
      <c r="D360" s="157"/>
      <c r="E360" s="155"/>
      <c r="XEQ360" s="0"/>
      <c r="XER360" s="0"/>
      <c r="XES360" s="0"/>
      <c r="XET360" s="0"/>
      <c r="XEU360" s="0"/>
      <c r="XEV360" s="0"/>
      <c r="XEW360" s="0"/>
      <c r="XEX360" s="0"/>
      <c r="XEY360" s="0"/>
      <c r="XEZ360" s="0"/>
      <c r="XFA360" s="0"/>
      <c r="XFB360" s="0"/>
    </row>
    <row r="361" s="1" customFormat="true" ht="25.35" hidden="false" customHeight="true" outlineLevel="0" collapsed="false">
      <c r="B361" s="159" t="s">
        <v>667</v>
      </c>
      <c r="C361" s="159"/>
      <c r="D361" s="157" t="n">
        <v>1.58</v>
      </c>
      <c r="E361" s="155"/>
      <c r="XEQ361" s="0"/>
      <c r="XER361" s="0"/>
      <c r="XES361" s="0"/>
      <c r="XET361" s="0"/>
      <c r="XEU361" s="0"/>
      <c r="XEV361" s="0"/>
      <c r="XEW361" s="0"/>
      <c r="XEX361" s="0"/>
      <c r="XEY361" s="0"/>
      <c r="XEZ361" s="0"/>
      <c r="XFA361" s="0"/>
      <c r="XFB361" s="0"/>
    </row>
    <row r="362" s="1" customFormat="true" ht="15" hidden="false" customHeight="false" outlineLevel="0" collapsed="false">
      <c r="B362" s="156" t="s">
        <v>487</v>
      </c>
      <c r="C362" s="156"/>
      <c r="D362" s="157"/>
      <c r="E362" s="155"/>
      <c r="XEQ362" s="0"/>
      <c r="XER362" s="0"/>
      <c r="XES362" s="0"/>
      <c r="XET362" s="0"/>
      <c r="XEU362" s="0"/>
      <c r="XEV362" s="0"/>
      <c r="XEW362" s="0"/>
      <c r="XEX362" s="0"/>
      <c r="XEY362" s="0"/>
      <c r="XEZ362" s="0"/>
      <c r="XFA362" s="0"/>
      <c r="XFB362" s="0"/>
    </row>
    <row r="363" s="1" customFormat="true" ht="15" hidden="false" customHeight="true" outlineLevel="0" collapsed="false">
      <c r="B363" s="159" t="s">
        <v>668</v>
      </c>
      <c r="C363" s="159"/>
      <c r="D363" s="157" t="n">
        <v>11.45</v>
      </c>
      <c r="E363" s="155"/>
      <c r="XEQ363" s="0"/>
      <c r="XER363" s="0"/>
      <c r="XES363" s="0"/>
      <c r="XET363" s="0"/>
      <c r="XEU363" s="0"/>
      <c r="XEV363" s="0"/>
      <c r="XEW363" s="0"/>
      <c r="XEX363" s="0"/>
      <c r="XEY363" s="0"/>
      <c r="XEZ363" s="0"/>
      <c r="XFA363" s="0"/>
      <c r="XFB363" s="0"/>
    </row>
    <row r="364" s="1" customFormat="true" ht="15" hidden="false" customHeight="true" outlineLevel="0" collapsed="false">
      <c r="B364" s="159" t="s">
        <v>669</v>
      </c>
      <c r="C364" s="159"/>
      <c r="D364" s="157" t="n">
        <v>13.06</v>
      </c>
      <c r="E364" s="155"/>
      <c r="XEQ364" s="0"/>
      <c r="XER364" s="0"/>
      <c r="XES364" s="0"/>
      <c r="XET364" s="0"/>
      <c r="XEU364" s="0"/>
      <c r="XEV364" s="0"/>
      <c r="XEW364" s="0"/>
      <c r="XEX364" s="0"/>
      <c r="XEY364" s="0"/>
      <c r="XEZ364" s="0"/>
      <c r="XFA364" s="0"/>
      <c r="XFB364" s="0"/>
    </row>
    <row r="365" s="1" customFormat="true" ht="15" hidden="false" customHeight="true" outlineLevel="0" collapsed="false">
      <c r="B365" s="159" t="s">
        <v>668</v>
      </c>
      <c r="C365" s="159"/>
      <c r="D365" s="157" t="n">
        <v>11.45</v>
      </c>
      <c r="E365" s="155"/>
      <c r="XEQ365" s="0"/>
      <c r="XER365" s="0"/>
      <c r="XES365" s="0"/>
      <c r="XET365" s="0"/>
      <c r="XEU365" s="0"/>
      <c r="XEV365" s="0"/>
      <c r="XEW365" s="0"/>
      <c r="XEX365" s="0"/>
      <c r="XEY365" s="0"/>
      <c r="XEZ365" s="0"/>
      <c r="XFA365" s="0"/>
      <c r="XFB365" s="0"/>
    </row>
    <row r="366" s="1" customFormat="true" ht="15" hidden="false" customHeight="true" outlineLevel="0" collapsed="false">
      <c r="B366" s="159" t="s">
        <v>669</v>
      </c>
      <c r="C366" s="159"/>
      <c r="D366" s="157" t="n">
        <v>13.06</v>
      </c>
      <c r="E366" s="155"/>
      <c r="XEQ366" s="0"/>
      <c r="XER366" s="0"/>
      <c r="XES366" s="0"/>
      <c r="XET366" s="0"/>
      <c r="XEU366" s="0"/>
      <c r="XEV366" s="0"/>
      <c r="XEW366" s="0"/>
      <c r="XEX366" s="0"/>
      <c r="XEY366" s="0"/>
      <c r="XEZ366" s="0"/>
      <c r="XFA366" s="0"/>
      <c r="XFB366" s="0"/>
    </row>
    <row r="367" s="1" customFormat="true" ht="15" hidden="false" customHeight="false" outlineLevel="0" collapsed="false">
      <c r="B367" s="156" t="s">
        <v>484</v>
      </c>
      <c r="C367" s="156"/>
      <c r="D367" s="157"/>
      <c r="E367" s="155"/>
      <c r="XEQ367" s="0"/>
      <c r="XER367" s="0"/>
      <c r="XES367" s="0"/>
      <c r="XET367" s="0"/>
      <c r="XEU367" s="0"/>
      <c r="XEV367" s="0"/>
      <c r="XEW367" s="0"/>
      <c r="XEX367" s="0"/>
      <c r="XEY367" s="0"/>
      <c r="XEZ367" s="0"/>
      <c r="XFA367" s="0"/>
      <c r="XFB367" s="0"/>
    </row>
    <row r="368" s="1" customFormat="true" ht="15" hidden="false" customHeight="true" outlineLevel="0" collapsed="false">
      <c r="B368" s="159" t="s">
        <v>670</v>
      </c>
      <c r="C368" s="159"/>
      <c r="D368" s="157" t="n">
        <v>14.56</v>
      </c>
      <c r="E368" s="155"/>
      <c r="XEQ368" s="0"/>
      <c r="XER368" s="0"/>
      <c r="XES368" s="0"/>
      <c r="XET368" s="0"/>
      <c r="XEU368" s="0"/>
      <c r="XEV368" s="0"/>
      <c r="XEW368" s="0"/>
      <c r="XEX368" s="0"/>
      <c r="XEY368" s="0"/>
      <c r="XEZ368" s="0"/>
      <c r="XFA368" s="0"/>
      <c r="XFB368" s="0"/>
    </row>
    <row r="369" s="1" customFormat="true" ht="15" hidden="false" customHeight="true" outlineLevel="0" collapsed="false">
      <c r="B369" s="159" t="s">
        <v>671</v>
      </c>
      <c r="C369" s="159"/>
      <c r="D369" s="157" t="n">
        <v>4.94</v>
      </c>
      <c r="E369" s="155"/>
      <c r="XEQ369" s="0"/>
      <c r="XER369" s="0"/>
      <c r="XES369" s="0"/>
      <c r="XET369" s="0"/>
      <c r="XEU369" s="0"/>
      <c r="XEV369" s="0"/>
      <c r="XEW369" s="0"/>
      <c r="XEX369" s="0"/>
      <c r="XEY369" s="0"/>
      <c r="XEZ369" s="0"/>
      <c r="XFA369" s="0"/>
      <c r="XFB369" s="0"/>
    </row>
    <row r="370" s="1" customFormat="true" ht="15" hidden="false" customHeight="true" outlineLevel="0" collapsed="false">
      <c r="B370" s="158" t="s">
        <v>672</v>
      </c>
      <c r="C370" s="158"/>
      <c r="D370" s="157" t="n">
        <v>-0.27</v>
      </c>
      <c r="E370" s="155"/>
      <c r="XEQ370" s="0"/>
      <c r="XER370" s="0"/>
      <c r="XES370" s="0"/>
      <c r="XET370" s="0"/>
      <c r="XEU370" s="0"/>
      <c r="XEV370" s="0"/>
      <c r="XEW370" s="0"/>
      <c r="XEX370" s="0"/>
      <c r="XEY370" s="0"/>
      <c r="XEZ370" s="0"/>
      <c r="XFA370" s="0"/>
      <c r="XFB370" s="0"/>
    </row>
    <row r="371" customFormat="false" ht="15.75" hidden="false" customHeight="true" outlineLevel="0" collapsed="false">
      <c r="B371" s="148" t="n">
        <v>6</v>
      </c>
      <c r="C371" s="149" t="str">
        <f aca="false">VLOOKUP(B371,'MEDIÇÃO 4'!$A$20:$C$199,2,0)</f>
        <v>PAREDES E PAINÉIS</v>
      </c>
      <c r="D371" s="150"/>
      <c r="E371" s="151"/>
    </row>
    <row r="372" s="1" customFormat="true" ht="15" hidden="false" customHeight="false" outlineLevel="0" collapsed="false">
      <c r="B372" s="152" t="s">
        <v>77</v>
      </c>
      <c r="C372" s="153" t="str">
        <f aca="false">VLOOKUP(B372,'MEDIÇÃO 4'!$A$20:$C$1000,2,0)</f>
        <v>Verga/contraverga reta de concreto armado 10 x 5 cm, fck = 15 mpa, inclusive forma, armação e desforma</v>
      </c>
      <c r="D372" s="154" t="str">
        <f aca="false">VLOOKUP(B372,'MEDIÇÃO 4'!$A$20:$C$1000,3,0)</f>
        <v>m</v>
      </c>
      <c r="E372" s="155" t="n">
        <f aca="false">SUM(D373:D382)</f>
        <v>14.4</v>
      </c>
      <c r="XEQ372" s="0"/>
      <c r="XER372" s="0"/>
      <c r="XES372" s="0"/>
      <c r="XET372" s="0"/>
      <c r="XEU372" s="0"/>
      <c r="XEV372" s="0"/>
      <c r="XEW372" s="0"/>
      <c r="XEX372" s="0"/>
      <c r="XEY372" s="0"/>
      <c r="XEZ372" s="0"/>
      <c r="XFA372" s="0"/>
      <c r="XFB372" s="0"/>
    </row>
    <row r="373" s="1" customFormat="true" ht="15" hidden="false" customHeight="true" outlineLevel="0" collapsed="false">
      <c r="B373" s="167" t="s">
        <v>673</v>
      </c>
      <c r="C373" s="167"/>
      <c r="D373" s="157"/>
      <c r="E373" s="155"/>
      <c r="XEQ373" s="0"/>
      <c r="XER373" s="0"/>
      <c r="XES373" s="0"/>
      <c r="XET373" s="0"/>
      <c r="XEU373" s="0"/>
      <c r="XEV373" s="0"/>
      <c r="XEW373" s="0"/>
      <c r="XEX373" s="0"/>
      <c r="XEY373" s="0"/>
      <c r="XEZ373" s="0"/>
      <c r="XFA373" s="0"/>
      <c r="XFB373" s="0"/>
    </row>
    <row r="374" s="1" customFormat="true" ht="15" hidden="false" customHeight="true" outlineLevel="0" collapsed="false">
      <c r="B374" s="156" t="s">
        <v>674</v>
      </c>
      <c r="C374" s="156"/>
      <c r="D374" s="157"/>
      <c r="E374" s="155"/>
      <c r="XEQ374" s="0"/>
      <c r="XER374" s="0"/>
      <c r="XES374" s="0"/>
      <c r="XET374" s="0"/>
      <c r="XEU374" s="0"/>
      <c r="XEV374" s="0"/>
      <c r="XEW374" s="0"/>
      <c r="XEX374" s="0"/>
      <c r="XEY374" s="0"/>
      <c r="XEZ374" s="0"/>
      <c r="XFA374" s="0"/>
      <c r="XFB374" s="0"/>
    </row>
    <row r="375" s="1" customFormat="true" ht="15" hidden="false" customHeight="true" outlineLevel="0" collapsed="false">
      <c r="B375" s="168" t="s">
        <v>675</v>
      </c>
      <c r="C375" s="168"/>
      <c r="D375" s="157" t="n">
        <v>1.2</v>
      </c>
      <c r="E375" s="155"/>
      <c r="XEQ375" s="0"/>
      <c r="XER375" s="0"/>
      <c r="XES375" s="0"/>
      <c r="XET375" s="0"/>
      <c r="XEU375" s="0"/>
      <c r="XEV375" s="0"/>
      <c r="XEW375" s="0"/>
      <c r="XEX375" s="0"/>
      <c r="XEY375" s="0"/>
      <c r="XEZ375" s="0"/>
      <c r="XFA375" s="0"/>
      <c r="XFB375" s="0"/>
    </row>
    <row r="376" s="1" customFormat="true" ht="15" hidden="false" customHeight="true" outlineLevel="0" collapsed="false">
      <c r="B376" s="168" t="s">
        <v>676</v>
      </c>
      <c r="C376" s="168"/>
      <c r="D376" s="157" t="n">
        <v>1.2</v>
      </c>
      <c r="E376" s="155"/>
      <c r="XEQ376" s="0"/>
      <c r="XER376" s="0"/>
      <c r="XES376" s="0"/>
      <c r="XET376" s="0"/>
      <c r="XEU376" s="0"/>
      <c r="XEV376" s="0"/>
      <c r="XEW376" s="0"/>
      <c r="XEX376" s="0"/>
      <c r="XEY376" s="0"/>
      <c r="XEZ376" s="0"/>
      <c r="XFA376" s="0"/>
      <c r="XFB376" s="0"/>
    </row>
    <row r="377" s="1" customFormat="true" ht="15" hidden="false" customHeight="true" outlineLevel="0" collapsed="false">
      <c r="B377" s="168" t="s">
        <v>677</v>
      </c>
      <c r="C377" s="168"/>
      <c r="D377" s="157" t="n">
        <v>1.1</v>
      </c>
      <c r="E377" s="155"/>
      <c r="XEQ377" s="0"/>
      <c r="XER377" s="0"/>
      <c r="XES377" s="0"/>
      <c r="XET377" s="0"/>
      <c r="XEU377" s="0"/>
      <c r="XEV377" s="0"/>
      <c r="XEW377" s="0"/>
      <c r="XEX377" s="0"/>
      <c r="XEY377" s="0"/>
      <c r="XEZ377" s="0"/>
      <c r="XFA377" s="0"/>
      <c r="XFB377" s="0"/>
    </row>
    <row r="378" s="1" customFormat="true" ht="15" hidden="false" customHeight="true" outlineLevel="0" collapsed="false">
      <c r="B378" s="168" t="s">
        <v>678</v>
      </c>
      <c r="C378" s="168"/>
      <c r="D378" s="157" t="n">
        <v>1.1</v>
      </c>
      <c r="E378" s="155"/>
      <c r="XEQ378" s="0"/>
      <c r="XER378" s="0"/>
      <c r="XES378" s="0"/>
      <c r="XET378" s="0"/>
      <c r="XEU378" s="0"/>
      <c r="XEV378" s="0"/>
      <c r="XEW378" s="0"/>
      <c r="XEX378" s="0"/>
      <c r="XEY378" s="0"/>
      <c r="XEZ378" s="0"/>
      <c r="XFA378" s="0"/>
      <c r="XFB378" s="0"/>
    </row>
    <row r="379" s="1" customFormat="true" ht="15" hidden="false" customHeight="true" outlineLevel="0" collapsed="false">
      <c r="B379" s="168" t="s">
        <v>679</v>
      </c>
      <c r="C379" s="168"/>
      <c r="D379" s="157" t="n">
        <v>1.1</v>
      </c>
      <c r="E379" s="155"/>
      <c r="XEQ379" s="0"/>
      <c r="XER379" s="0"/>
      <c r="XES379" s="0"/>
      <c r="XET379" s="0"/>
      <c r="XEU379" s="0"/>
      <c r="XEV379" s="0"/>
      <c r="XEW379" s="0"/>
      <c r="XEX379" s="0"/>
      <c r="XEY379" s="0"/>
      <c r="XEZ379" s="0"/>
      <c r="XFA379" s="0"/>
      <c r="XFB379" s="0"/>
    </row>
    <row r="380" s="1" customFormat="true" ht="15" hidden="false" customHeight="true" outlineLevel="0" collapsed="false">
      <c r="B380" s="168" t="s">
        <v>680</v>
      </c>
      <c r="C380" s="168"/>
      <c r="D380" s="157" t="n">
        <v>0.9</v>
      </c>
      <c r="E380" s="155"/>
      <c r="XEQ380" s="0"/>
      <c r="XER380" s="0"/>
      <c r="XES380" s="0"/>
      <c r="XET380" s="0"/>
      <c r="XEU380" s="0"/>
      <c r="XEV380" s="0"/>
      <c r="XEW380" s="0"/>
      <c r="XEX380" s="0"/>
      <c r="XEY380" s="0"/>
      <c r="XEZ380" s="0"/>
      <c r="XFA380" s="0"/>
      <c r="XFB380" s="0"/>
    </row>
    <row r="381" s="1" customFormat="true" ht="15" hidden="false" customHeight="true" outlineLevel="0" collapsed="false">
      <c r="B381" s="156" t="s">
        <v>681</v>
      </c>
      <c r="C381" s="156"/>
      <c r="D381" s="157"/>
      <c r="E381" s="155"/>
      <c r="XEQ381" s="0"/>
      <c r="XER381" s="0"/>
      <c r="XES381" s="0"/>
      <c r="XET381" s="0"/>
      <c r="XEU381" s="0"/>
      <c r="XEV381" s="0"/>
      <c r="XEW381" s="0"/>
      <c r="XEX381" s="0"/>
      <c r="XEY381" s="0"/>
      <c r="XEZ381" s="0"/>
      <c r="XFA381" s="0"/>
      <c r="XFB381" s="0"/>
    </row>
    <row r="382" s="1" customFormat="true" ht="15" hidden="false" customHeight="true" outlineLevel="0" collapsed="false">
      <c r="B382" s="168" t="s">
        <v>682</v>
      </c>
      <c r="C382" s="168"/>
      <c r="D382" s="157" t="n">
        <v>7.8</v>
      </c>
      <c r="E382" s="155"/>
      <c r="XEQ382" s="0"/>
      <c r="XER382" s="0"/>
      <c r="XES382" s="0"/>
      <c r="XET382" s="0"/>
      <c r="XEU382" s="0"/>
      <c r="XEV382" s="0"/>
      <c r="XEW382" s="0"/>
      <c r="XEX382" s="0"/>
      <c r="XEY382" s="0"/>
      <c r="XEZ382" s="0"/>
      <c r="XFA382" s="0"/>
      <c r="XFB382" s="0"/>
    </row>
    <row r="383" s="1" customFormat="true" ht="15" hidden="false" customHeight="false" outlineLevel="0" collapsed="false">
      <c r="B383" s="152" t="s">
        <v>79</v>
      </c>
      <c r="C383" s="153" t="str">
        <f aca="false">VLOOKUP(B383,'MEDIÇÃO 4'!$A$20:$C$1000,2,0)</f>
        <v>Chapisco de argamassa de cimento e areia média ou grossa lavada, no traço 1:3, espessura 5 mm</v>
      </c>
      <c r="D383" s="154" t="str">
        <f aca="false">VLOOKUP(B383,'MEDIÇÃO 4'!$A$20:$C$1000,3,0)</f>
        <v>m2</v>
      </c>
      <c r="E383" s="155" t="n">
        <f aca="false">SUM(D385:D397)</f>
        <v>476.7</v>
      </c>
      <c r="XEQ383" s="0"/>
      <c r="XER383" s="0"/>
      <c r="XES383" s="0"/>
      <c r="XET383" s="0"/>
      <c r="XEU383" s="0"/>
      <c r="XEV383" s="0"/>
      <c r="XEW383" s="0"/>
      <c r="XEX383" s="0"/>
      <c r="XEY383" s="0"/>
      <c r="XEZ383" s="0"/>
      <c r="XFA383" s="0"/>
      <c r="XFB383" s="0"/>
    </row>
    <row r="384" s="1" customFormat="true" ht="15" hidden="false" customHeight="false" outlineLevel="0" collapsed="false">
      <c r="B384" s="156" t="s">
        <v>683</v>
      </c>
      <c r="C384" s="156"/>
      <c r="D384" s="157"/>
      <c r="E384" s="155"/>
      <c r="XEQ384" s="0"/>
      <c r="XER384" s="0"/>
      <c r="XES384" s="0"/>
      <c r="XET384" s="0"/>
      <c r="XEU384" s="0"/>
      <c r="XEV384" s="0"/>
      <c r="XEW384" s="0"/>
      <c r="XEX384" s="0"/>
      <c r="XEY384" s="0"/>
      <c r="XEZ384" s="0"/>
      <c r="XFA384" s="0"/>
      <c r="XFB384" s="0"/>
    </row>
    <row r="385" s="1" customFormat="true" ht="15" hidden="false" customHeight="true" outlineLevel="0" collapsed="false">
      <c r="B385" s="159" t="s">
        <v>684</v>
      </c>
      <c r="C385" s="159"/>
      <c r="D385" s="157" t="n">
        <v>121.51</v>
      </c>
      <c r="E385" s="155"/>
      <c r="XEQ385" s="0"/>
      <c r="XER385" s="0"/>
      <c r="XES385" s="0"/>
      <c r="XET385" s="0"/>
      <c r="XEU385" s="0"/>
      <c r="XEV385" s="0"/>
      <c r="XEW385" s="0"/>
      <c r="XEX385" s="0"/>
      <c r="XEY385" s="0"/>
      <c r="XEZ385" s="0"/>
      <c r="XFA385" s="0"/>
      <c r="XFB385" s="0"/>
    </row>
    <row r="386" s="1" customFormat="true" ht="15" hidden="false" customHeight="true" outlineLevel="0" collapsed="false">
      <c r="B386" s="159" t="s">
        <v>685</v>
      </c>
      <c r="C386" s="159"/>
      <c r="D386" s="157" t="n">
        <v>101.36</v>
      </c>
      <c r="E386" s="155"/>
      <c r="XEQ386" s="0"/>
      <c r="XER386" s="0"/>
      <c r="XES386" s="0"/>
      <c r="XET386" s="0"/>
      <c r="XEU386" s="0"/>
      <c r="XEV386" s="0"/>
      <c r="XEW386" s="0"/>
      <c r="XEX386" s="0"/>
      <c r="XEY386" s="0"/>
      <c r="XEZ386" s="0"/>
      <c r="XFA386" s="0"/>
      <c r="XFB386" s="0"/>
    </row>
    <row r="387" s="1" customFormat="true" ht="15" hidden="false" customHeight="true" outlineLevel="0" collapsed="false">
      <c r="B387" s="159" t="s">
        <v>686</v>
      </c>
      <c r="C387" s="159"/>
      <c r="D387" s="157" t="n">
        <v>9.59</v>
      </c>
      <c r="E387" s="155"/>
      <c r="XEQ387" s="0"/>
      <c r="XER387" s="0"/>
      <c r="XES387" s="0"/>
      <c r="XET387" s="0"/>
      <c r="XEU387" s="0"/>
      <c r="XEV387" s="0"/>
      <c r="XEW387" s="0"/>
      <c r="XEX387" s="0"/>
      <c r="XEY387" s="0"/>
      <c r="XEZ387" s="0"/>
      <c r="XFA387" s="0"/>
      <c r="XFB387" s="0"/>
    </row>
    <row r="388" s="1" customFormat="true" ht="26.85" hidden="false" customHeight="true" outlineLevel="0" collapsed="false">
      <c r="B388" s="159" t="s">
        <v>687</v>
      </c>
      <c r="C388" s="159"/>
      <c r="D388" s="157" t="n">
        <v>27.8</v>
      </c>
      <c r="E388" s="155"/>
      <c r="XEQ388" s="0"/>
      <c r="XER388" s="0"/>
      <c r="XES388" s="0"/>
      <c r="XET388" s="0"/>
      <c r="XEU388" s="0"/>
      <c r="XEV388" s="0"/>
      <c r="XEW388" s="0"/>
      <c r="XEX388" s="0"/>
      <c r="XEY388" s="0"/>
      <c r="XEZ388" s="0"/>
      <c r="XFA388" s="0"/>
      <c r="XFB388" s="0"/>
    </row>
    <row r="389" s="1" customFormat="true" ht="15" hidden="false" customHeight="true" outlineLevel="0" collapsed="false">
      <c r="B389" s="159" t="s">
        <v>688</v>
      </c>
      <c r="C389" s="159"/>
      <c r="D389" s="157" t="n">
        <v>24.01</v>
      </c>
      <c r="E389" s="155"/>
      <c r="XEQ389" s="0"/>
      <c r="XER389" s="0"/>
      <c r="XES389" s="0"/>
      <c r="XET389" s="0"/>
      <c r="XEU389" s="0"/>
      <c r="XEV389" s="0"/>
      <c r="XEW389" s="0"/>
      <c r="XEX389" s="0"/>
      <c r="XEY389" s="0"/>
      <c r="XEZ389" s="0"/>
      <c r="XFA389" s="0"/>
      <c r="XFB389" s="0"/>
    </row>
    <row r="390" s="1" customFormat="true" ht="15" hidden="false" customHeight="true" outlineLevel="0" collapsed="false">
      <c r="B390" s="159" t="s">
        <v>689</v>
      </c>
      <c r="C390" s="159"/>
      <c r="D390" s="157" t="n">
        <v>18.2</v>
      </c>
      <c r="E390" s="155"/>
      <c r="XEQ390" s="0"/>
      <c r="XER390" s="0"/>
      <c r="XES390" s="0"/>
      <c r="XET390" s="0"/>
      <c r="XEU390" s="0"/>
      <c r="XEV390" s="0"/>
      <c r="XEW390" s="0"/>
      <c r="XEX390" s="0"/>
      <c r="XEY390" s="0"/>
      <c r="XEZ390" s="0"/>
      <c r="XFA390" s="0"/>
      <c r="XFB390" s="0"/>
    </row>
    <row r="391" s="1" customFormat="true" ht="26.85" hidden="false" customHeight="false" outlineLevel="0" collapsed="false">
      <c r="B391" s="169" t="s">
        <v>690</v>
      </c>
      <c r="C391" s="169"/>
      <c r="D391" s="157" t="n">
        <v>18.45</v>
      </c>
      <c r="E391" s="155"/>
      <c r="XEQ391" s="0"/>
      <c r="XER391" s="0"/>
      <c r="XES391" s="0"/>
      <c r="XET391" s="0"/>
      <c r="XEU391" s="0"/>
      <c r="XEV391" s="0"/>
      <c r="XEW391" s="0"/>
      <c r="XEX391" s="0"/>
      <c r="XEY391" s="0"/>
      <c r="XEZ391" s="0"/>
      <c r="XFA391" s="0"/>
      <c r="XFB391" s="0"/>
    </row>
    <row r="392" s="1" customFormat="true" ht="15" hidden="false" customHeight="false" outlineLevel="0" collapsed="false">
      <c r="B392" s="169" t="s">
        <v>691</v>
      </c>
      <c r="C392" s="169"/>
      <c r="D392" s="157" t="n">
        <v>5.88</v>
      </c>
      <c r="E392" s="155"/>
      <c r="XEQ392" s="0"/>
      <c r="XER392" s="0"/>
      <c r="XES392" s="0"/>
      <c r="XET392" s="0"/>
      <c r="XEU392" s="0"/>
      <c r="XEV392" s="0"/>
      <c r="XEW392" s="0"/>
      <c r="XEX392" s="0"/>
      <c r="XEY392" s="0"/>
      <c r="XEZ392" s="0"/>
      <c r="XFA392" s="0"/>
      <c r="XFB392" s="0"/>
    </row>
    <row r="393" s="1" customFormat="true" ht="15" hidden="false" customHeight="false" outlineLevel="0" collapsed="false">
      <c r="B393" s="156" t="s">
        <v>692</v>
      </c>
      <c r="C393" s="156"/>
      <c r="D393" s="170"/>
      <c r="E393" s="155"/>
      <c r="XEQ393" s="0"/>
      <c r="XER393" s="0"/>
      <c r="XES393" s="0"/>
      <c r="XET393" s="0"/>
      <c r="XEU393" s="0"/>
      <c r="XEV393" s="0"/>
      <c r="XEW393" s="0"/>
      <c r="XEX393" s="0"/>
      <c r="XEY393" s="0"/>
      <c r="XEZ393" s="0"/>
      <c r="XFA393" s="0"/>
      <c r="XFB393" s="0"/>
    </row>
    <row r="394" s="106" customFormat="true" ht="15" hidden="false" customHeight="true" outlineLevel="0" collapsed="false">
      <c r="A394" s="1"/>
      <c r="B394" s="159" t="s">
        <v>693</v>
      </c>
      <c r="C394" s="159"/>
      <c r="D394" s="157" t="n">
        <v>21.45</v>
      </c>
      <c r="E394" s="155"/>
      <c r="XEQ394" s="0"/>
      <c r="XER394" s="0"/>
      <c r="XES394" s="0"/>
      <c r="XET394" s="0"/>
      <c r="XEU394" s="0"/>
      <c r="XEV394" s="0"/>
      <c r="XEW394" s="0"/>
      <c r="XEX394" s="0"/>
      <c r="XEY394" s="0"/>
      <c r="XEZ394" s="0"/>
      <c r="XFA394" s="0"/>
      <c r="XFB394" s="0"/>
    </row>
    <row r="395" s="106" customFormat="true" ht="15" hidden="false" customHeight="true" outlineLevel="0" collapsed="false">
      <c r="A395" s="1"/>
      <c r="B395" s="159" t="s">
        <v>694</v>
      </c>
      <c r="C395" s="159"/>
      <c r="D395" s="157" t="n">
        <v>48.88</v>
      </c>
      <c r="E395" s="155"/>
      <c r="XEQ395" s="0"/>
      <c r="XER395" s="0"/>
      <c r="XES395" s="0"/>
      <c r="XET395" s="0"/>
      <c r="XEU395" s="0"/>
      <c r="XEV395" s="0"/>
      <c r="XEW395" s="0"/>
      <c r="XEX395" s="0"/>
      <c r="XEY395" s="0"/>
      <c r="XEZ395" s="0"/>
      <c r="XFA395" s="0"/>
      <c r="XFB395" s="0"/>
    </row>
    <row r="396" s="106" customFormat="true" ht="15" hidden="false" customHeight="true" outlineLevel="0" collapsed="false">
      <c r="A396" s="1"/>
      <c r="B396" s="171" t="s">
        <v>695</v>
      </c>
      <c r="C396" s="171"/>
      <c r="D396" s="172" t="n">
        <v>44.44</v>
      </c>
      <c r="E396" s="155"/>
      <c r="XEQ396" s="0"/>
      <c r="XER396" s="0"/>
      <c r="XES396" s="0"/>
      <c r="XET396" s="0"/>
      <c r="XEU396" s="0"/>
      <c r="XEV396" s="0"/>
      <c r="XEW396" s="0"/>
      <c r="XEX396" s="0"/>
      <c r="XEY396" s="0"/>
      <c r="XEZ396" s="0"/>
      <c r="XFA396" s="0"/>
      <c r="XFB396" s="0"/>
    </row>
    <row r="397" s="106" customFormat="true" ht="15" hidden="false" customHeight="true" outlineLevel="0" collapsed="false">
      <c r="A397" s="1"/>
      <c r="B397" s="159" t="s">
        <v>696</v>
      </c>
      <c r="C397" s="159"/>
      <c r="D397" s="157" t="n">
        <v>35.13</v>
      </c>
      <c r="E397" s="155"/>
      <c r="XEQ397" s="0"/>
      <c r="XER397" s="0"/>
      <c r="XES397" s="0"/>
      <c r="XET397" s="0"/>
      <c r="XEU397" s="0"/>
      <c r="XEV397" s="0"/>
      <c r="XEW397" s="0"/>
      <c r="XEX397" s="0"/>
      <c r="XEY397" s="0"/>
      <c r="XEZ397" s="0"/>
      <c r="XFA397" s="0"/>
      <c r="XFB397" s="0"/>
    </row>
    <row r="398" s="106" customFormat="true" ht="77.6" hidden="false" customHeight="true" outlineLevel="0" collapsed="false">
      <c r="A398" s="1"/>
      <c r="B398" s="173" t="s">
        <v>697</v>
      </c>
      <c r="C398" s="173"/>
      <c r="D398" s="157"/>
      <c r="E398" s="155"/>
      <c r="XEQ398" s="0"/>
      <c r="XER398" s="0"/>
      <c r="XES398" s="0"/>
      <c r="XET398" s="0"/>
      <c r="XEU398" s="0"/>
      <c r="XEV398" s="0"/>
      <c r="XEW398" s="0"/>
      <c r="XEX398" s="0"/>
      <c r="XEY398" s="0"/>
      <c r="XEZ398" s="0"/>
      <c r="XFA398" s="0"/>
      <c r="XFB398" s="0"/>
    </row>
    <row r="399" s="1" customFormat="true" ht="26.85" hidden="false" customHeight="false" outlineLevel="0" collapsed="false">
      <c r="B399" s="152" t="s">
        <v>83</v>
      </c>
      <c r="C399" s="153" t="str">
        <f aca="false">VLOOKUP(B399,'MEDIÇÃO 4'!$A$20:$C$1000,2,0)</f>
        <v>Reboco de argamassa de cimento, cal hidratada ch1 e areia média ou grossa lavada no traço 1:0.5:6, espessura 5mm</v>
      </c>
      <c r="D399" s="154" t="str">
        <f aca="false">VLOOKUP(B399,'MEDIÇÃO 4'!$A$20:$C$1000,3,0)</f>
        <v>m2</v>
      </c>
      <c r="E399" s="155" t="n">
        <f aca="false">SUM(D401:D413)</f>
        <v>505.43</v>
      </c>
      <c r="XEQ399" s="0"/>
      <c r="XER399" s="0"/>
      <c r="XES399" s="0"/>
      <c r="XET399" s="0"/>
      <c r="XEU399" s="0"/>
      <c r="XEV399" s="0"/>
      <c r="XEW399" s="0"/>
      <c r="XEX399" s="0"/>
      <c r="XEY399" s="0"/>
      <c r="XEZ399" s="0"/>
      <c r="XFA399" s="0"/>
      <c r="XFB399" s="0"/>
    </row>
    <row r="400" s="1" customFormat="true" ht="15" hidden="false" customHeight="false" outlineLevel="0" collapsed="false">
      <c r="B400" s="156" t="s">
        <v>698</v>
      </c>
      <c r="C400" s="156"/>
      <c r="D400" s="157"/>
      <c r="E400" s="155"/>
      <c r="XEQ400" s="0"/>
      <c r="XER400" s="0"/>
      <c r="XES400" s="0"/>
      <c r="XET400" s="0"/>
      <c r="XEU400" s="0"/>
      <c r="XEV400" s="0"/>
      <c r="XEW400" s="0"/>
      <c r="XEX400" s="0"/>
      <c r="XEY400" s="0"/>
      <c r="XEZ400" s="0"/>
      <c r="XFA400" s="0"/>
      <c r="XFB400" s="0"/>
    </row>
    <row r="401" s="1" customFormat="true" ht="15" hidden="false" customHeight="true" outlineLevel="0" collapsed="false">
      <c r="B401" s="159" t="s">
        <v>684</v>
      </c>
      <c r="C401" s="159"/>
      <c r="D401" s="157" t="n">
        <v>121.51</v>
      </c>
      <c r="E401" s="155"/>
      <c r="XEQ401" s="0"/>
      <c r="XER401" s="0"/>
      <c r="XES401" s="0"/>
      <c r="XET401" s="0"/>
      <c r="XEU401" s="0"/>
      <c r="XEV401" s="0"/>
      <c r="XEW401" s="0"/>
      <c r="XEX401" s="0"/>
      <c r="XEY401" s="0"/>
      <c r="XEZ401" s="0"/>
      <c r="XFA401" s="0"/>
      <c r="XFB401" s="0"/>
    </row>
    <row r="402" s="1" customFormat="true" ht="15" hidden="false" customHeight="true" outlineLevel="0" collapsed="false">
      <c r="B402" s="159" t="s">
        <v>685</v>
      </c>
      <c r="C402" s="159"/>
      <c r="D402" s="157" t="n">
        <v>101.36</v>
      </c>
      <c r="E402" s="155"/>
      <c r="XEQ402" s="0"/>
      <c r="XER402" s="0"/>
      <c r="XES402" s="0"/>
      <c r="XET402" s="0"/>
      <c r="XEU402" s="0"/>
      <c r="XEV402" s="0"/>
      <c r="XEW402" s="0"/>
      <c r="XEX402" s="0"/>
      <c r="XEY402" s="0"/>
      <c r="XEZ402" s="0"/>
      <c r="XFA402" s="0"/>
      <c r="XFB402" s="0"/>
    </row>
    <row r="403" s="1" customFormat="true" ht="15" hidden="false" customHeight="true" outlineLevel="0" collapsed="false">
      <c r="B403" s="159" t="s">
        <v>686</v>
      </c>
      <c r="C403" s="159"/>
      <c r="D403" s="157" t="n">
        <v>9.59</v>
      </c>
      <c r="E403" s="155"/>
      <c r="XEQ403" s="0"/>
      <c r="XER403" s="0"/>
      <c r="XES403" s="0"/>
      <c r="XET403" s="0"/>
      <c r="XEU403" s="0"/>
      <c r="XEV403" s="0"/>
      <c r="XEW403" s="0"/>
      <c r="XEX403" s="0"/>
      <c r="XEY403" s="0"/>
      <c r="XEZ403" s="0"/>
      <c r="XFA403" s="0"/>
      <c r="XFB403" s="0"/>
    </row>
    <row r="404" s="1" customFormat="true" ht="26.85" hidden="false" customHeight="true" outlineLevel="0" collapsed="false">
      <c r="B404" s="159" t="s">
        <v>699</v>
      </c>
      <c r="C404" s="159"/>
      <c r="D404" s="157" t="n">
        <v>29.6</v>
      </c>
      <c r="E404" s="155"/>
      <c r="XEQ404" s="0"/>
      <c r="XER404" s="0"/>
      <c r="XES404" s="0"/>
      <c r="XET404" s="0"/>
      <c r="XEU404" s="0"/>
      <c r="XEV404" s="0"/>
      <c r="XEW404" s="0"/>
      <c r="XEX404" s="0"/>
      <c r="XEY404" s="0"/>
      <c r="XEZ404" s="0"/>
      <c r="XFA404" s="0"/>
      <c r="XFB404" s="0"/>
    </row>
    <row r="405" s="1" customFormat="true" ht="15" hidden="false" customHeight="true" outlineLevel="0" collapsed="false">
      <c r="B405" s="159" t="s">
        <v>688</v>
      </c>
      <c r="C405" s="159"/>
      <c r="D405" s="157" t="n">
        <v>24.01</v>
      </c>
      <c r="E405" s="155"/>
      <c r="XEQ405" s="0"/>
      <c r="XER405" s="0"/>
      <c r="XES405" s="0"/>
      <c r="XET405" s="0"/>
      <c r="XEU405" s="0"/>
      <c r="XEV405" s="0"/>
      <c r="XEW405" s="0"/>
      <c r="XEX405" s="0"/>
      <c r="XEY405" s="0"/>
      <c r="XEZ405" s="0"/>
      <c r="XFA405" s="0"/>
      <c r="XFB405" s="0"/>
    </row>
    <row r="406" s="1" customFormat="true" ht="15" hidden="false" customHeight="true" outlineLevel="0" collapsed="false">
      <c r="B406" s="159" t="s">
        <v>689</v>
      </c>
      <c r="C406" s="159"/>
      <c r="D406" s="157" t="n">
        <v>18.2</v>
      </c>
      <c r="E406" s="155"/>
      <c r="XEQ406" s="0"/>
      <c r="XER406" s="0"/>
      <c r="XES406" s="0"/>
      <c r="XET406" s="0"/>
      <c r="XEU406" s="0"/>
      <c r="XEV406" s="0"/>
      <c r="XEW406" s="0"/>
      <c r="XEX406" s="0"/>
      <c r="XEY406" s="0"/>
      <c r="XEZ406" s="0"/>
      <c r="XFA406" s="0"/>
      <c r="XFB406" s="0"/>
    </row>
    <row r="407" s="1" customFormat="true" ht="26.85" hidden="false" customHeight="false" outlineLevel="0" collapsed="false">
      <c r="B407" s="169" t="s">
        <v>690</v>
      </c>
      <c r="C407" s="169"/>
      <c r="D407" s="157" t="n">
        <v>18.45</v>
      </c>
      <c r="E407" s="155"/>
      <c r="XEQ407" s="0"/>
      <c r="XER407" s="0"/>
      <c r="XES407" s="0"/>
      <c r="XET407" s="0"/>
      <c r="XEU407" s="0"/>
      <c r="XEV407" s="0"/>
      <c r="XEW407" s="0"/>
      <c r="XEX407" s="0"/>
      <c r="XEY407" s="0"/>
      <c r="XEZ407" s="0"/>
      <c r="XFA407" s="0"/>
      <c r="XFB407" s="0"/>
    </row>
    <row r="408" s="1" customFormat="true" ht="15" hidden="false" customHeight="false" outlineLevel="0" collapsed="false">
      <c r="B408" s="169" t="s">
        <v>691</v>
      </c>
      <c r="C408" s="169"/>
      <c r="D408" s="157" t="n">
        <v>5.88</v>
      </c>
      <c r="E408" s="155"/>
      <c r="XEQ408" s="0"/>
      <c r="XER408" s="0"/>
      <c r="XES408" s="0"/>
      <c r="XET408" s="0"/>
      <c r="XEU408" s="0"/>
      <c r="XEV408" s="0"/>
      <c r="XEW408" s="0"/>
      <c r="XEX408" s="0"/>
      <c r="XEY408" s="0"/>
      <c r="XEZ408" s="0"/>
      <c r="XFA408" s="0"/>
      <c r="XFB408" s="0"/>
    </row>
    <row r="409" s="1" customFormat="true" ht="15" hidden="false" customHeight="false" outlineLevel="0" collapsed="false">
      <c r="B409" s="156" t="s">
        <v>700</v>
      </c>
      <c r="C409" s="156"/>
      <c r="D409" s="170"/>
      <c r="E409" s="155"/>
      <c r="XEQ409" s="0"/>
      <c r="XER409" s="0"/>
      <c r="XES409" s="0"/>
      <c r="XET409" s="0"/>
      <c r="XEU409" s="0"/>
      <c r="XEV409" s="0"/>
      <c r="XEW409" s="0"/>
      <c r="XEX409" s="0"/>
      <c r="XEY409" s="0"/>
      <c r="XEZ409" s="0"/>
      <c r="XFA409" s="0"/>
      <c r="XFB409" s="0"/>
    </row>
    <row r="410" s="1" customFormat="true" ht="15" hidden="false" customHeight="true" outlineLevel="0" collapsed="false">
      <c r="B410" s="159" t="s">
        <v>701</v>
      </c>
      <c r="C410" s="159"/>
      <c r="D410" s="157" t="n">
        <v>28.66</v>
      </c>
      <c r="E410" s="155"/>
      <c r="XEQ410" s="0"/>
      <c r="XER410" s="0"/>
      <c r="XES410" s="0"/>
      <c r="XET410" s="0"/>
      <c r="XEU410" s="0"/>
      <c r="XEV410" s="0"/>
      <c r="XEW410" s="0"/>
      <c r="XEX410" s="0"/>
      <c r="XEY410" s="0"/>
      <c r="XEZ410" s="0"/>
      <c r="XFA410" s="0"/>
      <c r="XFB410" s="0"/>
    </row>
    <row r="411" s="1" customFormat="true" ht="15" hidden="false" customHeight="true" outlineLevel="0" collapsed="false">
      <c r="B411" s="159" t="s">
        <v>702</v>
      </c>
      <c r="C411" s="159"/>
      <c r="D411" s="157" t="n">
        <v>58.93</v>
      </c>
      <c r="E411" s="155"/>
      <c r="XEQ411" s="0"/>
      <c r="XER411" s="0"/>
      <c r="XES411" s="0"/>
      <c r="XET411" s="0"/>
      <c r="XEU411" s="0"/>
      <c r="XEV411" s="0"/>
      <c r="XEW411" s="0"/>
      <c r="XEX411" s="0"/>
      <c r="XEY411" s="0"/>
      <c r="XEZ411" s="0"/>
      <c r="XFA411" s="0"/>
      <c r="XFB411" s="0"/>
    </row>
    <row r="412" s="1" customFormat="true" ht="15" hidden="false" customHeight="false" outlineLevel="0" collapsed="false">
      <c r="B412" s="171" t="s">
        <v>703</v>
      </c>
      <c r="C412" s="171"/>
      <c r="D412" s="172" t="n">
        <v>51.74</v>
      </c>
      <c r="E412" s="155"/>
      <c r="XEQ412" s="0"/>
      <c r="XER412" s="0"/>
      <c r="XES412" s="0"/>
      <c r="XET412" s="0"/>
      <c r="XEU412" s="0"/>
      <c r="XEV412" s="0"/>
      <c r="XEW412" s="0"/>
      <c r="XEX412" s="0"/>
      <c r="XEY412" s="0"/>
      <c r="XEZ412" s="0"/>
      <c r="XFA412" s="0"/>
      <c r="XFB412" s="0"/>
    </row>
    <row r="413" s="1" customFormat="true" ht="15" hidden="false" customHeight="true" outlineLevel="0" collapsed="false">
      <c r="B413" s="159" t="s">
        <v>704</v>
      </c>
      <c r="C413" s="159"/>
      <c r="D413" s="157" t="n">
        <v>37.5</v>
      </c>
      <c r="E413" s="155"/>
      <c r="XEQ413" s="0"/>
      <c r="XER413" s="0"/>
      <c r="XES413" s="0"/>
      <c r="XET413" s="0"/>
      <c r="XEU413" s="0"/>
      <c r="XEV413" s="0"/>
      <c r="XEW413" s="0"/>
      <c r="XEX413" s="0"/>
      <c r="XEY413" s="0"/>
      <c r="XEZ413" s="0"/>
      <c r="XFA413" s="0"/>
      <c r="XFB413" s="0"/>
    </row>
    <row r="414" s="1" customFormat="true" ht="77.6" hidden="false" customHeight="true" outlineLevel="0" collapsed="false">
      <c r="B414" s="173" t="s">
        <v>705</v>
      </c>
      <c r="C414" s="173"/>
      <c r="D414" s="157"/>
      <c r="E414" s="155"/>
      <c r="XEQ414" s="0"/>
      <c r="XER414" s="0"/>
      <c r="XES414" s="0"/>
      <c r="XET414" s="0"/>
      <c r="XEU414" s="0"/>
      <c r="XEV414" s="0"/>
      <c r="XEW414" s="0"/>
      <c r="XEX414" s="0"/>
      <c r="XEY414" s="0"/>
      <c r="XEZ414" s="0"/>
      <c r="XFA414" s="0"/>
      <c r="XFB414" s="0"/>
    </row>
    <row r="415" s="1" customFormat="true" ht="15" hidden="false" customHeight="true" outlineLevel="0" collapsed="false">
      <c r="B415" s="162"/>
      <c r="C415" s="162"/>
      <c r="D415" s="162"/>
      <c r="E415" s="162"/>
      <c r="XEQ415" s="0"/>
      <c r="XER415" s="0"/>
      <c r="XES415" s="0"/>
      <c r="XET415" s="0"/>
      <c r="XEU415" s="0"/>
      <c r="XEV415" s="0"/>
      <c r="XEW415" s="0"/>
      <c r="XEX415" s="0"/>
      <c r="XEY415" s="0"/>
      <c r="XEZ415" s="0"/>
      <c r="XFA415" s="0"/>
      <c r="XFB415" s="0"/>
    </row>
    <row r="416" s="1" customFormat="true" ht="15" hidden="false" customHeight="true" outlineLevel="0" collapsed="false">
      <c r="B416" s="148" t="n">
        <v>16</v>
      </c>
      <c r="C416" s="149" t="str">
        <f aca="false">VLOOKUP(B416,'MEDIÇÃO 4'!$A$20:$C$199,2,0)</f>
        <v>COBERTURA</v>
      </c>
      <c r="D416" s="150"/>
      <c r="E416" s="151"/>
      <c r="XEQ416" s="0"/>
      <c r="XER416" s="0"/>
      <c r="XES416" s="0"/>
      <c r="XET416" s="0"/>
      <c r="XEU416" s="0"/>
      <c r="XEV416" s="0"/>
      <c r="XEW416" s="0"/>
      <c r="XEX416" s="0"/>
      <c r="XEY416" s="0"/>
      <c r="XEZ416" s="0"/>
      <c r="XFA416" s="0"/>
      <c r="XFB416" s="0"/>
    </row>
    <row r="417" s="1" customFormat="true" ht="26.85" hidden="false" customHeight="false" outlineLevel="0" collapsed="false">
      <c r="B417" s="174" t="s">
        <v>317</v>
      </c>
      <c r="C417" s="175" t="str">
        <f aca="false">VLOOKUP(B417,'MEDIÇÃO 4'!$A$20:$C$199,2,0)</f>
        <v>Impermeabilização, empregando argamassa de cimento e areia sem peneirar no traço 1:3 com aditivo impermeabilizado tipo sika 1 ou equivalente, espessura de 2 cm</v>
      </c>
      <c r="D417" s="154" t="str">
        <f aca="false">VLOOKUP(B417,'MEDIÇÃO 4'!$A$20:$C$198,3,0)</f>
        <v>m2</v>
      </c>
      <c r="E417" s="176" t="n">
        <f aca="false">SUM(D418)</f>
        <v>18.22</v>
      </c>
      <c r="XEQ417" s="0"/>
      <c r="XER417" s="0"/>
      <c r="XES417" s="0"/>
      <c r="XET417" s="0"/>
      <c r="XEU417" s="0"/>
      <c r="XEV417" s="0"/>
      <c r="XEW417" s="0"/>
      <c r="XEX417" s="0"/>
      <c r="XEY417" s="0"/>
      <c r="XEZ417" s="0"/>
      <c r="XFA417" s="0"/>
      <c r="XFB417" s="0"/>
    </row>
    <row r="418" s="1" customFormat="true" ht="15" hidden="false" customHeight="true" outlineLevel="0" collapsed="false">
      <c r="B418" s="168" t="s">
        <v>706</v>
      </c>
      <c r="C418" s="168"/>
      <c r="D418" s="177" t="n">
        <v>18.22</v>
      </c>
      <c r="E418" s="176"/>
      <c r="XEQ418" s="0"/>
      <c r="XER418" s="0"/>
      <c r="XES418" s="0"/>
      <c r="XET418" s="0"/>
      <c r="XEU418" s="0"/>
      <c r="XEV418" s="0"/>
      <c r="XEW418" s="0"/>
      <c r="XEX418" s="0"/>
      <c r="XEY418" s="0"/>
      <c r="XEZ418" s="0"/>
      <c r="XFA418" s="0"/>
      <c r="XFB418" s="0"/>
    </row>
    <row r="419" s="1" customFormat="true" ht="15" hidden="false" customHeight="true" outlineLevel="0" collapsed="false">
      <c r="B419" s="174" t="s">
        <v>319</v>
      </c>
      <c r="C419" s="175" t="str">
        <f aca="false">VLOOKUP(B419,'MEDIÇÃO 4'!$A$20:$C$199,2,0)</f>
        <v>Calha de concreto armado fck=15 mpa em "u" nas dimensões de 38 x 56 cm conforme detalhes em projeto</v>
      </c>
      <c r="D419" s="154" t="str">
        <f aca="false">VLOOKUP(B419,'MEDIÇÃO 4'!$A$20:$C$198,3,0)</f>
        <v>m</v>
      </c>
      <c r="E419" s="176" t="n">
        <f aca="false">SUM(D420)</f>
        <v>13.8</v>
      </c>
      <c r="XEQ419" s="0"/>
      <c r="XER419" s="0"/>
      <c r="XES419" s="0"/>
      <c r="XET419" s="0"/>
      <c r="XEU419" s="0"/>
      <c r="XEV419" s="0"/>
      <c r="XEW419" s="0"/>
      <c r="XEX419" s="0"/>
      <c r="XEY419" s="0"/>
      <c r="XEZ419" s="0"/>
      <c r="XFA419" s="0"/>
      <c r="XFB419" s="0"/>
    </row>
    <row r="420" s="1" customFormat="true" ht="15" hidden="false" customHeight="true" outlineLevel="0" collapsed="false">
      <c r="B420" s="168" t="s">
        <v>707</v>
      </c>
      <c r="C420" s="168"/>
      <c r="D420" s="177" t="n">
        <v>13.8</v>
      </c>
      <c r="E420" s="176"/>
      <c r="XEQ420" s="0"/>
      <c r="XER420" s="0"/>
      <c r="XES420" s="0"/>
      <c r="XET420" s="0"/>
      <c r="XEU420" s="0"/>
      <c r="XEV420" s="0"/>
      <c r="XEW420" s="0"/>
      <c r="XEX420" s="0"/>
      <c r="XEY420" s="0"/>
      <c r="XEZ420" s="0"/>
      <c r="XFA420" s="0"/>
      <c r="XFB420" s="0"/>
    </row>
    <row r="421" s="1" customFormat="true" ht="15" hidden="false" customHeight="true" outlineLevel="0" collapsed="false">
      <c r="B421" s="162"/>
      <c r="C421" s="162"/>
      <c r="D421" s="162"/>
      <c r="E421" s="162"/>
      <c r="XEQ421" s="0"/>
      <c r="XER421" s="0"/>
      <c r="XES421" s="0"/>
      <c r="XET421" s="0"/>
      <c r="XEU421" s="0"/>
      <c r="XEV421" s="0"/>
      <c r="XEW421" s="0"/>
      <c r="XEX421" s="0"/>
      <c r="XEY421" s="0"/>
      <c r="XEZ421" s="0"/>
      <c r="XFA421" s="0"/>
      <c r="XFB421" s="0"/>
    </row>
    <row r="422" s="1" customFormat="true" ht="15.75" hidden="false" customHeight="true" outlineLevel="0" collapsed="false">
      <c r="B422" s="148" t="n">
        <v>20</v>
      </c>
      <c r="C422" s="149" t="str">
        <f aca="false">VLOOKUP(B422,'MEDIÇÃO 4'!$A$20:$C$199,2,0)</f>
        <v>ADMINISTRAÇÃO LOCAL</v>
      </c>
      <c r="D422" s="150"/>
      <c r="E422" s="151"/>
      <c r="XEQ422" s="0"/>
      <c r="XER422" s="0"/>
      <c r="XES422" s="0"/>
      <c r="XET422" s="0"/>
      <c r="XEU422" s="0"/>
      <c r="XEV422" s="0"/>
      <c r="XEW422" s="0"/>
      <c r="XEX422" s="0"/>
      <c r="XEY422" s="0"/>
      <c r="XEZ422" s="0"/>
      <c r="XFA422" s="0"/>
      <c r="XFB422" s="0"/>
    </row>
    <row r="423" s="1" customFormat="true" ht="15" hidden="false" customHeight="false" outlineLevel="0" collapsed="false">
      <c r="B423" s="152" t="s">
        <v>365</v>
      </c>
      <c r="C423" s="153" t="str">
        <f aca="false">VLOOKUP(B423,'MEDIÇÃO 4'!$A$20:$C$199,2,0)</f>
        <v>Administração local</v>
      </c>
      <c r="D423" s="178" t="str">
        <f aca="false">VLOOKUP(B423,'MEDIÇÃO 4'!$A$20:$C$198,3,0)</f>
        <v>und</v>
      </c>
      <c r="E423" s="179" t="n">
        <f aca="false">D424</f>
        <v>0.0436891730955907</v>
      </c>
      <c r="XEQ423" s="0"/>
      <c r="XER423" s="0"/>
      <c r="XES423" s="0"/>
      <c r="XET423" s="0"/>
      <c r="XEU423" s="0"/>
      <c r="XEV423" s="0"/>
      <c r="XEW423" s="0"/>
      <c r="XEX423" s="0"/>
      <c r="XEY423" s="0"/>
      <c r="XEZ423" s="0"/>
      <c r="XFA423" s="0"/>
      <c r="XFB423" s="0"/>
    </row>
    <row r="424" s="1" customFormat="true" ht="15.75" hidden="false" customHeight="true" outlineLevel="0" collapsed="false">
      <c r="B424" s="180" t="s">
        <v>708</v>
      </c>
      <c r="C424" s="180"/>
      <c r="D424" s="177" t="n">
        <v>0.0436891730955907</v>
      </c>
      <c r="E424" s="179"/>
      <c r="XEQ424" s="0"/>
      <c r="XER424" s="0"/>
      <c r="XES424" s="0"/>
      <c r="XET424" s="0"/>
      <c r="XEU424" s="0"/>
      <c r="XEV424" s="0"/>
      <c r="XEW424" s="0"/>
      <c r="XEX424" s="0"/>
      <c r="XEY424" s="0"/>
      <c r="XEZ424" s="0"/>
      <c r="XFA424" s="0"/>
      <c r="XFB424" s="0"/>
    </row>
    <row r="425" s="1" customFormat="true" ht="15.75" hidden="false" customHeight="true" outlineLevel="0" collapsed="false">
      <c r="B425" s="181"/>
      <c r="C425" s="181"/>
      <c r="D425" s="181"/>
      <c r="E425" s="181"/>
      <c r="XEQ425" s="0"/>
      <c r="XER425" s="0"/>
      <c r="XES425" s="0"/>
      <c r="XET425" s="0"/>
      <c r="XEU425" s="0"/>
      <c r="XEV425" s="0"/>
      <c r="XEW425" s="0"/>
      <c r="XEX425" s="0"/>
      <c r="XEY425" s="0"/>
      <c r="XEZ425" s="0"/>
      <c r="XFA425" s="0"/>
      <c r="XFB425" s="0"/>
    </row>
    <row r="426" s="1" customFormat="true" ht="13.8" hidden="false" customHeight="false" outlineLevel="0" collapsed="false">
      <c r="XEQ426" s="0"/>
      <c r="XER426" s="0"/>
      <c r="XES426" s="0"/>
      <c r="XET426" s="0"/>
      <c r="XEU426" s="0"/>
      <c r="XEV426" s="0"/>
      <c r="XEW426" s="0"/>
      <c r="XEX426" s="0"/>
      <c r="XEY426" s="0"/>
      <c r="XEZ426" s="0"/>
      <c r="XFA426" s="0"/>
      <c r="XFB426" s="0"/>
    </row>
    <row r="427" s="1" customFormat="true" ht="13.8" hidden="false" customHeight="false" outlineLevel="0" collapsed="false">
      <c r="XEQ427" s="0"/>
      <c r="XER427" s="0"/>
      <c r="XES427" s="0"/>
      <c r="XET427" s="0"/>
      <c r="XEU427" s="0"/>
      <c r="XEV427" s="0"/>
      <c r="XEW427" s="0"/>
      <c r="XEX427" s="0"/>
      <c r="XEY427" s="0"/>
      <c r="XEZ427" s="0"/>
      <c r="XFA427" s="0"/>
      <c r="XFB427" s="0"/>
    </row>
    <row r="428" s="1" customFormat="true" ht="13.8" hidden="false" customHeight="false" outlineLevel="0" collapsed="false">
      <c r="XEQ428" s="0"/>
      <c r="XER428" s="0"/>
      <c r="XES428" s="0"/>
      <c r="XET428" s="0"/>
      <c r="XEU428" s="0"/>
      <c r="XEV428" s="0"/>
      <c r="XEW428" s="0"/>
      <c r="XEX428" s="0"/>
      <c r="XEY428" s="0"/>
      <c r="XEZ428" s="0"/>
      <c r="XFA428" s="0"/>
      <c r="XFB428" s="0"/>
    </row>
    <row r="429" s="1" customFormat="true" ht="13.8" hidden="false" customHeight="false" outlineLevel="0" collapsed="false">
      <c r="XEQ429" s="0"/>
      <c r="XER429" s="0"/>
      <c r="XES429" s="0"/>
      <c r="XET429" s="0"/>
      <c r="XEU429" s="0"/>
      <c r="XEV429" s="0"/>
      <c r="XEW429" s="0"/>
      <c r="XEX429" s="0"/>
      <c r="XEY429" s="0"/>
      <c r="XEZ429" s="0"/>
      <c r="XFA429" s="0"/>
      <c r="XFB429" s="0"/>
    </row>
    <row r="430" s="1" customFormat="true" ht="13.8" hidden="false" customHeight="false" outlineLevel="0" collapsed="false">
      <c r="XEQ430" s="0"/>
      <c r="XER430" s="0"/>
      <c r="XES430" s="0"/>
      <c r="XET430" s="0"/>
      <c r="XEU430" s="0"/>
      <c r="XEV430" s="0"/>
      <c r="XEW430" s="0"/>
      <c r="XEX430" s="0"/>
      <c r="XEY430" s="0"/>
      <c r="XEZ430" s="0"/>
      <c r="XFA430" s="0"/>
      <c r="XFB430" s="0"/>
    </row>
    <row r="431" s="1" customFormat="true" ht="13.8" hidden="false" customHeight="false" outlineLevel="0" collapsed="false">
      <c r="C431" s="136" t="s">
        <v>709</v>
      </c>
      <c r="XEQ431" s="0"/>
      <c r="XER431" s="0"/>
      <c r="XES431" s="0"/>
      <c r="XET431" s="0"/>
      <c r="XEU431" s="0"/>
      <c r="XEV431" s="0"/>
      <c r="XEW431" s="0"/>
      <c r="XEX431" s="0"/>
      <c r="XEY431" s="0"/>
      <c r="XEZ431" s="0"/>
      <c r="XFA431" s="0"/>
      <c r="XFB431" s="0"/>
    </row>
    <row r="432" s="1" customFormat="true" ht="15" hidden="false" customHeight="false" outlineLevel="0" collapsed="false">
      <c r="C432" s="182" t="s">
        <v>375</v>
      </c>
      <c r="XEQ432" s="0"/>
      <c r="XER432" s="0"/>
      <c r="XES432" s="0"/>
      <c r="XET432" s="0"/>
      <c r="XEU432" s="0"/>
      <c r="XEV432" s="0"/>
      <c r="XEW432" s="0"/>
      <c r="XEX432" s="0"/>
      <c r="XEY432" s="0"/>
      <c r="XEZ432" s="0"/>
      <c r="XFA432" s="0"/>
      <c r="XFB432" s="0"/>
    </row>
    <row r="433" s="1" customFormat="true" ht="15" hidden="false" customHeight="false" outlineLevel="0" collapsed="false">
      <c r="C433" s="183" t="s">
        <v>376</v>
      </c>
      <c r="XEQ433" s="0"/>
      <c r="XER433" s="0"/>
      <c r="XES433" s="0"/>
      <c r="XET433" s="0"/>
      <c r="XEU433" s="0"/>
      <c r="XEV433" s="0"/>
      <c r="XEW433" s="0"/>
      <c r="XEX433" s="0"/>
      <c r="XEY433" s="0"/>
      <c r="XEZ433" s="0"/>
      <c r="XFA433" s="0"/>
      <c r="XFB433" s="0"/>
    </row>
    <row r="434" s="1" customFormat="true" ht="15" hidden="false" customHeight="false" outlineLevel="0" collapsed="false">
      <c r="C434" s="183" t="s">
        <v>377</v>
      </c>
      <c r="XEQ434" s="0"/>
      <c r="XER434" s="0"/>
      <c r="XES434" s="0"/>
      <c r="XET434" s="0"/>
      <c r="XEU434" s="0"/>
      <c r="XEV434" s="0"/>
      <c r="XEW434" s="0"/>
      <c r="XEX434" s="0"/>
      <c r="XEY434" s="0"/>
      <c r="XEZ434" s="0"/>
      <c r="XFA434" s="0"/>
      <c r="XFB434" s="0"/>
    </row>
    <row r="435" s="1" customFormat="true" ht="15" hidden="false" customHeight="false" outlineLevel="0" collapsed="false">
      <c r="C435" s="183" t="s">
        <v>378</v>
      </c>
      <c r="XEQ435" s="0"/>
      <c r="XER435" s="0"/>
      <c r="XES435" s="0"/>
      <c r="XET435" s="0"/>
      <c r="XEU435" s="0"/>
      <c r="XEV435" s="0"/>
      <c r="XEW435" s="0"/>
      <c r="XEX435" s="0"/>
      <c r="XEY435" s="0"/>
      <c r="XEZ435" s="0"/>
      <c r="XFA435" s="0"/>
      <c r="XFB435" s="0"/>
    </row>
    <row r="436" s="1" customFormat="true" ht="13.8" hidden="false" customHeight="false" outlineLevel="0" collapsed="false">
      <c r="XEQ436" s="0"/>
      <c r="XER436" s="0"/>
      <c r="XES436" s="0"/>
      <c r="XET436" s="0"/>
      <c r="XEU436" s="0"/>
      <c r="XEV436" s="0"/>
      <c r="XEW436" s="0"/>
      <c r="XEX436" s="0"/>
      <c r="XEY436" s="0"/>
      <c r="XEZ436" s="0"/>
      <c r="XFA436" s="0"/>
      <c r="XFB436" s="0"/>
    </row>
    <row r="437" s="1" customFormat="true" ht="13.8" hidden="false" customHeight="false" outlineLevel="0" collapsed="false">
      <c r="XEQ437" s="0"/>
      <c r="XER437" s="0"/>
      <c r="XES437" s="0"/>
      <c r="XET437" s="0"/>
      <c r="XEU437" s="0"/>
      <c r="XEV437" s="0"/>
      <c r="XEW437" s="0"/>
      <c r="XEX437" s="0"/>
      <c r="XEY437" s="0"/>
      <c r="XEZ437" s="0"/>
      <c r="XFA437" s="0"/>
      <c r="XFB437" s="0"/>
    </row>
    <row r="438" s="1" customFormat="true" ht="13.8" hidden="false" customHeight="false" outlineLevel="0" collapsed="false">
      <c r="XEQ438" s="0"/>
      <c r="XER438" s="0"/>
      <c r="XES438" s="0"/>
      <c r="XET438" s="0"/>
      <c r="XEU438" s="0"/>
      <c r="XEV438" s="0"/>
      <c r="XEW438" s="0"/>
      <c r="XEX438" s="0"/>
      <c r="XEY438" s="0"/>
      <c r="XEZ438" s="0"/>
      <c r="XFA438" s="0"/>
      <c r="XFB438" s="0"/>
    </row>
    <row r="439" s="1" customFormat="true" ht="13.8" hidden="false" customHeight="false" outlineLevel="0" collapsed="false">
      <c r="XEQ439" s="0"/>
      <c r="XER439" s="0"/>
      <c r="XES439" s="0"/>
      <c r="XET439" s="0"/>
      <c r="XEU439" s="0"/>
      <c r="XEV439" s="0"/>
      <c r="XEW439" s="0"/>
      <c r="XEX439" s="0"/>
      <c r="XEY439" s="0"/>
      <c r="XEZ439" s="0"/>
      <c r="XFA439" s="0"/>
      <c r="XFB439" s="0"/>
    </row>
    <row r="440" s="1" customFormat="true" ht="13.8" hidden="false" customHeight="false" outlineLevel="0" collapsed="false">
      <c r="XEQ440" s="0"/>
      <c r="XER440" s="0"/>
      <c r="XES440" s="0"/>
      <c r="XET440" s="0"/>
      <c r="XEU440" s="0"/>
      <c r="XEV440" s="0"/>
      <c r="XEW440" s="0"/>
      <c r="XEX440" s="0"/>
      <c r="XEY440" s="0"/>
      <c r="XEZ440" s="0"/>
      <c r="XFA440" s="0"/>
      <c r="XFB440" s="0"/>
    </row>
    <row r="441" s="1" customFormat="true" ht="13.8" hidden="false" customHeight="false" outlineLevel="0" collapsed="false">
      <c r="XEQ441" s="0"/>
      <c r="XER441" s="0"/>
      <c r="XES441" s="0"/>
      <c r="XET441" s="0"/>
      <c r="XEU441" s="0"/>
      <c r="XEV441" s="0"/>
      <c r="XEW441" s="0"/>
      <c r="XEX441" s="0"/>
      <c r="XEY441" s="0"/>
      <c r="XEZ441" s="0"/>
      <c r="XFA441" s="0"/>
      <c r="XFB441" s="0"/>
    </row>
    <row r="442" s="1" customFormat="true" ht="13.8" hidden="false" customHeight="false" outlineLevel="0" collapsed="false">
      <c r="XEQ442" s="0"/>
      <c r="XER442" s="0"/>
      <c r="XES442" s="0"/>
      <c r="XET442" s="0"/>
      <c r="XEU442" s="0"/>
      <c r="XEV442" s="0"/>
      <c r="XEW442" s="0"/>
      <c r="XEX442" s="0"/>
      <c r="XEY442" s="0"/>
      <c r="XEZ442" s="0"/>
      <c r="XFA442" s="0"/>
      <c r="XFB442" s="0"/>
    </row>
    <row r="443" s="1" customFormat="true" ht="13.8" hidden="false" customHeight="false" outlineLevel="0" collapsed="false">
      <c r="XEQ443" s="0"/>
      <c r="XER443" s="0"/>
      <c r="XES443" s="0"/>
      <c r="XET443" s="0"/>
      <c r="XEU443" s="0"/>
      <c r="XEV443" s="0"/>
      <c r="XEW443" s="0"/>
      <c r="XEX443" s="0"/>
      <c r="XEY443" s="0"/>
      <c r="XEZ443" s="0"/>
      <c r="XFA443" s="0"/>
      <c r="XFB443" s="0"/>
    </row>
    <row r="444" s="1" customFormat="true" ht="13.8" hidden="false" customHeight="false" outlineLevel="0" collapsed="false">
      <c r="XEQ444" s="0"/>
      <c r="XER444" s="0"/>
      <c r="XES444" s="0"/>
      <c r="XET444" s="0"/>
      <c r="XEU444" s="0"/>
      <c r="XEV444" s="0"/>
      <c r="XEW444" s="0"/>
      <c r="XEX444" s="0"/>
      <c r="XEY444" s="0"/>
      <c r="XEZ444" s="0"/>
      <c r="XFA444" s="0"/>
      <c r="XFB444" s="0"/>
    </row>
    <row r="445" s="1" customFormat="true" ht="13.8" hidden="false" customHeight="false" outlineLevel="0" collapsed="false">
      <c r="XEQ445" s="0"/>
      <c r="XER445" s="0"/>
      <c r="XES445" s="0"/>
      <c r="XET445" s="0"/>
      <c r="XEU445" s="0"/>
      <c r="XEV445" s="0"/>
      <c r="XEW445" s="0"/>
      <c r="XEX445" s="0"/>
      <c r="XEY445" s="0"/>
      <c r="XEZ445" s="0"/>
      <c r="XFA445" s="0"/>
      <c r="XFB445" s="0"/>
    </row>
    <row r="446" s="1" customFormat="true" ht="13.8" hidden="false" customHeight="false" outlineLevel="0" collapsed="false">
      <c r="XEQ446" s="0"/>
      <c r="XER446" s="0"/>
      <c r="XES446" s="0"/>
      <c r="XET446" s="0"/>
      <c r="XEU446" s="0"/>
      <c r="XEV446" s="0"/>
      <c r="XEW446" s="0"/>
      <c r="XEX446" s="0"/>
      <c r="XEY446" s="0"/>
      <c r="XEZ446" s="0"/>
      <c r="XFA446" s="0"/>
      <c r="XFB446" s="0"/>
    </row>
    <row r="447" s="1" customFormat="true" ht="13.8" hidden="false" customHeight="false" outlineLevel="0" collapsed="false">
      <c r="XEQ447" s="0"/>
      <c r="XER447" s="0"/>
      <c r="XES447" s="0"/>
      <c r="XET447" s="0"/>
      <c r="XEU447" s="0"/>
      <c r="XEV447" s="0"/>
      <c r="XEW447" s="0"/>
      <c r="XEX447" s="0"/>
      <c r="XEY447" s="0"/>
      <c r="XEZ447" s="0"/>
      <c r="XFA447" s="0"/>
      <c r="XFB447" s="0"/>
    </row>
    <row r="448" s="1" customFormat="true" ht="13.8" hidden="false" customHeight="false" outlineLevel="0" collapsed="false">
      <c r="XEQ448" s="0"/>
      <c r="XER448" s="0"/>
      <c r="XES448" s="0"/>
      <c r="XET448" s="0"/>
      <c r="XEU448" s="0"/>
      <c r="XEV448" s="0"/>
      <c r="XEW448" s="0"/>
      <c r="XEX448" s="0"/>
      <c r="XEY448" s="0"/>
      <c r="XEZ448" s="0"/>
      <c r="XFA448" s="0"/>
      <c r="XFB448" s="0"/>
    </row>
    <row r="449" s="1" customFormat="true" ht="13.8" hidden="false" customHeight="false" outlineLevel="0" collapsed="false">
      <c r="XEQ449" s="0"/>
      <c r="XER449" s="0"/>
      <c r="XES449" s="0"/>
      <c r="XET449" s="0"/>
      <c r="XEU449" s="0"/>
      <c r="XEV449" s="0"/>
      <c r="XEW449" s="0"/>
      <c r="XEX449" s="0"/>
      <c r="XEY449" s="0"/>
      <c r="XEZ449" s="0"/>
      <c r="XFA449" s="0"/>
      <c r="XFB449" s="0"/>
    </row>
    <row r="450" s="1" customFormat="true" ht="13.8" hidden="false" customHeight="false" outlineLevel="0" collapsed="false">
      <c r="XEQ450" s="0"/>
      <c r="XER450" s="0"/>
      <c r="XES450" s="0"/>
      <c r="XET450" s="0"/>
      <c r="XEU450" s="0"/>
      <c r="XEV450" s="0"/>
      <c r="XEW450" s="0"/>
      <c r="XEX450" s="0"/>
      <c r="XEY450" s="0"/>
      <c r="XEZ450" s="0"/>
      <c r="XFA450" s="0"/>
      <c r="XFB450" s="0"/>
    </row>
    <row r="451" s="1" customFormat="true" ht="13.8" hidden="false" customHeight="false" outlineLevel="0" collapsed="false">
      <c r="XEQ451" s="0"/>
      <c r="XER451" s="0"/>
      <c r="XES451" s="0"/>
      <c r="XET451" s="0"/>
      <c r="XEU451" s="0"/>
      <c r="XEV451" s="0"/>
      <c r="XEW451" s="0"/>
      <c r="XEX451" s="0"/>
      <c r="XEY451" s="0"/>
      <c r="XEZ451" s="0"/>
      <c r="XFA451" s="0"/>
      <c r="XFB451" s="0"/>
    </row>
    <row r="452" s="1" customFormat="true" ht="13.8" hidden="false" customHeight="false" outlineLevel="0" collapsed="false">
      <c r="XEQ452" s="0"/>
      <c r="XER452" s="0"/>
      <c r="XES452" s="0"/>
      <c r="XET452" s="0"/>
      <c r="XEU452" s="0"/>
      <c r="XEV452" s="0"/>
      <c r="XEW452" s="0"/>
      <c r="XEX452" s="0"/>
      <c r="XEY452" s="0"/>
      <c r="XEZ452" s="0"/>
      <c r="XFA452" s="0"/>
      <c r="XFB452" s="0"/>
    </row>
    <row r="453" s="1" customFormat="true" ht="13.8" hidden="false" customHeight="false" outlineLevel="0" collapsed="false">
      <c r="XEQ453" s="0"/>
      <c r="XER453" s="0"/>
      <c r="XES453" s="0"/>
      <c r="XET453" s="0"/>
      <c r="XEU453" s="0"/>
      <c r="XEV453" s="0"/>
      <c r="XEW453" s="0"/>
      <c r="XEX453" s="0"/>
      <c r="XEY453" s="0"/>
      <c r="XEZ453" s="0"/>
      <c r="XFA453" s="0"/>
      <c r="XFB453" s="0"/>
    </row>
    <row r="454" s="1" customFormat="true" ht="13.8" hidden="false" customHeight="false" outlineLevel="0" collapsed="false">
      <c r="XEQ454" s="0"/>
      <c r="XER454" s="0"/>
      <c r="XES454" s="0"/>
      <c r="XET454" s="0"/>
      <c r="XEU454" s="0"/>
      <c r="XEV454" s="0"/>
      <c r="XEW454" s="0"/>
      <c r="XEX454" s="0"/>
      <c r="XEY454" s="0"/>
      <c r="XEZ454" s="0"/>
      <c r="XFA454" s="0"/>
      <c r="XFB454" s="0"/>
    </row>
    <row r="457" s="1" customFormat="true" ht="13.8" hidden="false" customHeight="false" outlineLevel="0" collapsed="false">
      <c r="XEQ457" s="0"/>
      <c r="XER457" s="0"/>
      <c r="XES457" s="0"/>
      <c r="XET457" s="0"/>
      <c r="XEU457" s="0"/>
      <c r="XEV457" s="0"/>
      <c r="XEW457" s="0"/>
      <c r="XEX457" s="0"/>
      <c r="XEY457" s="0"/>
      <c r="XEZ457" s="0"/>
      <c r="XFA457" s="0"/>
      <c r="XFB457" s="0"/>
    </row>
    <row r="458" s="1" customFormat="true" ht="13.8" hidden="false" customHeight="false" outlineLevel="0" collapsed="false">
      <c r="XEQ458" s="0"/>
      <c r="XER458" s="0"/>
      <c r="XES458" s="0"/>
      <c r="XET458" s="0"/>
      <c r="XEU458" s="0"/>
      <c r="XEV458" s="0"/>
      <c r="XEW458" s="0"/>
      <c r="XEX458" s="0"/>
      <c r="XEY458" s="0"/>
      <c r="XEZ458" s="0"/>
      <c r="XFA458" s="0"/>
      <c r="XFB458" s="0"/>
    </row>
    <row r="459" s="1" customFormat="true" ht="13.8" hidden="false" customHeight="false" outlineLevel="0" collapsed="false">
      <c r="XEQ459" s="0"/>
      <c r="XER459" s="0"/>
      <c r="XES459" s="0"/>
      <c r="XET459" s="0"/>
      <c r="XEU459" s="0"/>
      <c r="XEV459" s="0"/>
      <c r="XEW459" s="0"/>
      <c r="XEX459" s="0"/>
      <c r="XEY459" s="0"/>
      <c r="XEZ459" s="0"/>
      <c r="XFA459" s="0"/>
      <c r="XFB459" s="0"/>
    </row>
    <row r="460" s="1" customFormat="true" ht="13.8" hidden="false" customHeight="false" outlineLevel="0" collapsed="false">
      <c r="XEQ460" s="0"/>
      <c r="XER460" s="0"/>
      <c r="XES460" s="0"/>
      <c r="XET460" s="0"/>
      <c r="XEU460" s="0"/>
      <c r="XEV460" s="0"/>
      <c r="XEW460" s="0"/>
      <c r="XEX460" s="0"/>
      <c r="XEY460" s="0"/>
      <c r="XEZ460" s="0"/>
      <c r="XFA460" s="0"/>
      <c r="XFB460" s="0"/>
    </row>
    <row r="461" s="1" customFormat="true" ht="13.8" hidden="false" customHeight="false" outlineLevel="0" collapsed="false">
      <c r="XEQ461" s="0"/>
      <c r="XER461" s="0"/>
      <c r="XES461" s="0"/>
      <c r="XET461" s="0"/>
      <c r="XEU461" s="0"/>
      <c r="XEV461" s="0"/>
      <c r="XEW461" s="0"/>
      <c r="XEX461" s="0"/>
      <c r="XEY461" s="0"/>
      <c r="XEZ461" s="0"/>
      <c r="XFA461" s="0"/>
      <c r="XFB461" s="0"/>
    </row>
    <row r="462" s="1" customFormat="true" ht="13.8" hidden="false" customHeight="false" outlineLevel="0" collapsed="false">
      <c r="XEQ462" s="0"/>
      <c r="XER462" s="0"/>
      <c r="XES462" s="0"/>
      <c r="XET462" s="0"/>
      <c r="XEU462" s="0"/>
      <c r="XEV462" s="0"/>
      <c r="XEW462" s="0"/>
      <c r="XEX462" s="0"/>
      <c r="XEY462" s="0"/>
      <c r="XEZ462" s="0"/>
      <c r="XFA462" s="0"/>
      <c r="XFB462" s="0"/>
    </row>
    <row r="463" s="1" customFormat="true" ht="13.8" hidden="false" customHeight="false" outlineLevel="0" collapsed="false">
      <c r="XEQ463" s="0"/>
      <c r="XER463" s="0"/>
      <c r="XES463" s="0"/>
      <c r="XET463" s="0"/>
      <c r="XEU463" s="0"/>
      <c r="XEV463" s="0"/>
      <c r="XEW463" s="0"/>
      <c r="XEX463" s="0"/>
      <c r="XEY463" s="0"/>
      <c r="XEZ463" s="0"/>
      <c r="XFA463" s="0"/>
      <c r="XFB463" s="0"/>
    </row>
    <row r="464" s="1" customFormat="true" ht="13.8" hidden="false" customHeight="false" outlineLevel="0" collapsed="false">
      <c r="XEQ464" s="0"/>
      <c r="XER464" s="0"/>
      <c r="XES464" s="0"/>
      <c r="XET464" s="0"/>
      <c r="XEU464" s="0"/>
      <c r="XEV464" s="0"/>
      <c r="XEW464" s="0"/>
      <c r="XEX464" s="0"/>
      <c r="XEY464" s="0"/>
      <c r="XEZ464" s="0"/>
      <c r="XFA464" s="0"/>
      <c r="XFB464" s="0"/>
    </row>
    <row r="465" s="1" customFormat="true" ht="13.8" hidden="false" customHeight="false" outlineLevel="0" collapsed="false">
      <c r="XEQ465" s="0"/>
      <c r="XER465" s="0"/>
      <c r="XES465" s="0"/>
      <c r="XET465" s="0"/>
      <c r="XEU465" s="0"/>
      <c r="XEV465" s="0"/>
      <c r="XEW465" s="0"/>
      <c r="XEX465" s="0"/>
      <c r="XEY465" s="0"/>
      <c r="XEZ465" s="0"/>
      <c r="XFA465" s="0"/>
      <c r="XFB465" s="0"/>
    </row>
    <row r="466" s="1" customFormat="true" ht="13.8" hidden="false" customHeight="false" outlineLevel="0" collapsed="false">
      <c r="XEQ466" s="0"/>
      <c r="XER466" s="0"/>
      <c r="XES466" s="0"/>
      <c r="XET466" s="0"/>
      <c r="XEU466" s="0"/>
      <c r="XEV466" s="0"/>
      <c r="XEW466" s="0"/>
      <c r="XEX466" s="0"/>
      <c r="XEY466" s="0"/>
      <c r="XEZ466" s="0"/>
      <c r="XFA466" s="0"/>
      <c r="XFB466" s="0"/>
    </row>
    <row r="467" s="1" customFormat="true" ht="13.8" hidden="false" customHeight="false" outlineLevel="0" collapsed="false">
      <c r="XEQ467" s="0"/>
      <c r="XER467" s="0"/>
      <c r="XES467" s="0"/>
      <c r="XET467" s="0"/>
      <c r="XEU467" s="0"/>
      <c r="XEV467" s="0"/>
      <c r="XEW467" s="0"/>
      <c r="XEX467" s="0"/>
      <c r="XEY467" s="0"/>
      <c r="XEZ467" s="0"/>
      <c r="XFA467" s="0"/>
      <c r="XFB467" s="0"/>
    </row>
    <row r="468" s="1" customFormat="true" ht="13.8" hidden="false" customHeight="false" outlineLevel="0" collapsed="false">
      <c r="XEQ468" s="0"/>
      <c r="XER468" s="0"/>
      <c r="XES468" s="0"/>
      <c r="XET468" s="0"/>
      <c r="XEU468" s="0"/>
      <c r="XEV468" s="0"/>
      <c r="XEW468" s="0"/>
      <c r="XEX468" s="0"/>
      <c r="XEY468" s="0"/>
      <c r="XEZ468" s="0"/>
      <c r="XFA468" s="0"/>
      <c r="XFB468" s="0"/>
    </row>
    <row r="469" s="1" customFormat="true" ht="13.8" hidden="false" customHeight="false" outlineLevel="0" collapsed="false">
      <c r="XEQ469" s="0"/>
      <c r="XER469" s="0"/>
      <c r="XES469" s="0"/>
      <c r="XET469" s="0"/>
      <c r="XEU469" s="0"/>
      <c r="XEV469" s="0"/>
      <c r="XEW469" s="0"/>
      <c r="XEX469" s="0"/>
      <c r="XEY469" s="0"/>
      <c r="XEZ469" s="0"/>
      <c r="XFA469" s="0"/>
      <c r="XFB469" s="0"/>
    </row>
    <row r="470" s="1" customFormat="true" ht="13.8" hidden="false" customHeight="false" outlineLevel="0" collapsed="false">
      <c r="XEQ470" s="0"/>
      <c r="XER470" s="0"/>
      <c r="XES470" s="0"/>
      <c r="XET470" s="0"/>
      <c r="XEU470" s="0"/>
      <c r="XEV470" s="0"/>
      <c r="XEW470" s="0"/>
      <c r="XEX470" s="0"/>
      <c r="XEY470" s="0"/>
      <c r="XEZ470" s="0"/>
      <c r="XFA470" s="0"/>
      <c r="XFB470" s="0"/>
    </row>
    <row r="471" s="1" customFormat="true" ht="13.8" hidden="false" customHeight="false" outlineLevel="0" collapsed="false">
      <c r="XEQ471" s="0"/>
      <c r="XER471" s="0"/>
      <c r="XES471" s="0"/>
      <c r="XET471" s="0"/>
      <c r="XEU471" s="0"/>
      <c r="XEV471" s="0"/>
      <c r="XEW471" s="0"/>
      <c r="XEX471" s="0"/>
      <c r="XEY471" s="0"/>
      <c r="XEZ471" s="0"/>
      <c r="XFA471" s="0"/>
      <c r="XFB471" s="0"/>
    </row>
    <row r="472" s="1" customFormat="true" ht="13.8" hidden="false" customHeight="false" outlineLevel="0" collapsed="false">
      <c r="XEQ472" s="0"/>
      <c r="XER472" s="0"/>
      <c r="XES472" s="0"/>
      <c r="XET472" s="0"/>
      <c r="XEU472" s="0"/>
      <c r="XEV472" s="0"/>
      <c r="XEW472" s="0"/>
      <c r="XEX472" s="0"/>
      <c r="XEY472" s="0"/>
      <c r="XEZ472" s="0"/>
      <c r="XFA472" s="0"/>
      <c r="XFB472" s="0"/>
    </row>
    <row r="473" s="1" customFormat="true" ht="13.8" hidden="false" customHeight="false" outlineLevel="0" collapsed="false">
      <c r="XEQ473" s="0"/>
      <c r="XER473" s="0"/>
      <c r="XES473" s="0"/>
      <c r="XET473" s="0"/>
      <c r="XEU473" s="0"/>
      <c r="XEV473" s="0"/>
      <c r="XEW473" s="0"/>
      <c r="XEX473" s="0"/>
      <c r="XEY473" s="0"/>
      <c r="XEZ473" s="0"/>
      <c r="XFA473" s="0"/>
      <c r="XFB473" s="0"/>
    </row>
    <row r="474" s="1" customFormat="true" ht="13.8" hidden="false" customHeight="false" outlineLevel="0" collapsed="false">
      <c r="XEQ474" s="0"/>
      <c r="XER474" s="0"/>
      <c r="XES474" s="0"/>
      <c r="XET474" s="0"/>
      <c r="XEU474" s="0"/>
      <c r="XEV474" s="0"/>
      <c r="XEW474" s="0"/>
      <c r="XEX474" s="0"/>
      <c r="XEY474" s="0"/>
      <c r="XEZ474" s="0"/>
      <c r="XFA474" s="0"/>
      <c r="XFB474" s="0"/>
    </row>
    <row r="475" s="1" customFormat="true" ht="13.8" hidden="false" customHeight="false" outlineLevel="0" collapsed="false">
      <c r="XEQ475" s="0"/>
      <c r="XER475" s="0"/>
      <c r="XES475" s="0"/>
      <c r="XET475" s="0"/>
      <c r="XEU475" s="0"/>
      <c r="XEV475" s="0"/>
      <c r="XEW475" s="0"/>
      <c r="XEX475" s="0"/>
      <c r="XEY475" s="0"/>
      <c r="XEZ475" s="0"/>
      <c r="XFA475" s="0"/>
      <c r="XFB475" s="0"/>
    </row>
    <row r="476" s="1" customFormat="true" ht="13.8" hidden="false" customHeight="false" outlineLevel="0" collapsed="false">
      <c r="XEQ476" s="0"/>
      <c r="XER476" s="0"/>
      <c r="XES476" s="0"/>
      <c r="XET476" s="0"/>
      <c r="XEU476" s="0"/>
      <c r="XEV476" s="0"/>
      <c r="XEW476" s="0"/>
      <c r="XEX476" s="0"/>
      <c r="XEY476" s="0"/>
      <c r="XEZ476" s="0"/>
      <c r="XFA476" s="0"/>
      <c r="XFB476" s="0"/>
    </row>
    <row r="477" s="1" customFormat="true" ht="13.8" hidden="false" customHeight="false" outlineLevel="0" collapsed="false">
      <c r="XEQ477" s="0"/>
      <c r="XER477" s="0"/>
      <c r="XES477" s="0"/>
      <c r="XET477" s="0"/>
      <c r="XEU477" s="0"/>
      <c r="XEV477" s="0"/>
      <c r="XEW477" s="0"/>
      <c r="XEX477" s="0"/>
      <c r="XEY477" s="0"/>
      <c r="XEZ477" s="0"/>
      <c r="XFA477" s="0"/>
      <c r="XFB477" s="0"/>
    </row>
    <row r="478" s="1" customFormat="true" ht="13.8" hidden="false" customHeight="false" outlineLevel="0" collapsed="false">
      <c r="XEQ478" s="0"/>
      <c r="XER478" s="0"/>
      <c r="XES478" s="0"/>
      <c r="XET478" s="0"/>
      <c r="XEU478" s="0"/>
      <c r="XEV478" s="0"/>
      <c r="XEW478" s="0"/>
      <c r="XEX478" s="0"/>
      <c r="XEY478" s="0"/>
      <c r="XEZ478" s="0"/>
      <c r="XFA478" s="0"/>
      <c r="XFB478" s="0"/>
    </row>
    <row r="479" s="1" customFormat="true" ht="13.8" hidden="false" customHeight="false" outlineLevel="0" collapsed="false">
      <c r="XEQ479" s="0"/>
      <c r="XER479" s="0"/>
      <c r="XES479" s="0"/>
      <c r="XET479" s="0"/>
      <c r="XEU479" s="0"/>
      <c r="XEV479" s="0"/>
      <c r="XEW479" s="0"/>
      <c r="XEX479" s="0"/>
      <c r="XEY479" s="0"/>
      <c r="XEZ479" s="0"/>
      <c r="XFA479" s="0"/>
      <c r="XFB479" s="0"/>
    </row>
    <row r="480" s="1" customFormat="true" ht="13.8" hidden="false" customHeight="false" outlineLevel="0" collapsed="false">
      <c r="XEQ480" s="0"/>
      <c r="XER480" s="0"/>
      <c r="XES480" s="0"/>
      <c r="XET480" s="0"/>
      <c r="XEU480" s="0"/>
      <c r="XEV480" s="0"/>
      <c r="XEW480" s="0"/>
      <c r="XEX480" s="0"/>
      <c r="XEY480" s="0"/>
      <c r="XEZ480" s="0"/>
      <c r="XFA480" s="0"/>
      <c r="XFB480" s="0"/>
    </row>
    <row r="481" s="1" customFormat="true" ht="13.8" hidden="false" customHeight="false" outlineLevel="0" collapsed="false">
      <c r="XEQ481" s="0"/>
      <c r="XER481" s="0"/>
      <c r="XES481" s="0"/>
      <c r="XET481" s="0"/>
      <c r="XEU481" s="0"/>
      <c r="XEV481" s="0"/>
      <c r="XEW481" s="0"/>
      <c r="XEX481" s="0"/>
      <c r="XEY481" s="0"/>
      <c r="XEZ481" s="0"/>
      <c r="XFA481" s="0"/>
      <c r="XFB481" s="0"/>
    </row>
    <row r="482" s="1" customFormat="true" ht="13.8" hidden="false" customHeight="false" outlineLevel="0" collapsed="false">
      <c r="XEQ482" s="0"/>
      <c r="XER482" s="0"/>
      <c r="XES482" s="0"/>
      <c r="XET482" s="0"/>
      <c r="XEU482" s="0"/>
      <c r="XEV482" s="0"/>
      <c r="XEW482" s="0"/>
      <c r="XEX482" s="0"/>
      <c r="XEY482" s="0"/>
      <c r="XEZ482" s="0"/>
      <c r="XFA482" s="0"/>
      <c r="XFB482" s="0"/>
    </row>
    <row r="483" s="1" customFormat="true" ht="13.8" hidden="false" customHeight="false" outlineLevel="0" collapsed="false">
      <c r="XEQ483" s="0"/>
      <c r="XER483" s="0"/>
      <c r="XES483" s="0"/>
      <c r="XET483" s="0"/>
      <c r="XEU483" s="0"/>
      <c r="XEV483" s="0"/>
      <c r="XEW483" s="0"/>
      <c r="XEX483" s="0"/>
      <c r="XEY483" s="0"/>
      <c r="XEZ483" s="0"/>
      <c r="XFA483" s="0"/>
      <c r="XFB483" s="0"/>
    </row>
    <row r="484" s="1" customFormat="true" ht="13.8" hidden="false" customHeight="false" outlineLevel="0" collapsed="false">
      <c r="XEQ484" s="0"/>
      <c r="XER484" s="0"/>
      <c r="XES484" s="0"/>
      <c r="XET484" s="0"/>
      <c r="XEU484" s="0"/>
      <c r="XEV484" s="0"/>
      <c r="XEW484" s="0"/>
      <c r="XEX484" s="0"/>
      <c r="XEY484" s="0"/>
      <c r="XEZ484" s="0"/>
      <c r="XFA484" s="0"/>
      <c r="XFB484" s="0"/>
    </row>
    <row r="485" s="1" customFormat="true" ht="13.8" hidden="false" customHeight="false" outlineLevel="0" collapsed="false">
      <c r="XEQ485" s="0"/>
      <c r="XER485" s="0"/>
      <c r="XES485" s="0"/>
      <c r="XET485" s="0"/>
      <c r="XEU485" s="0"/>
      <c r="XEV485" s="0"/>
      <c r="XEW485" s="0"/>
      <c r="XEX485" s="0"/>
      <c r="XEY485" s="0"/>
      <c r="XEZ485" s="0"/>
      <c r="XFA485" s="0"/>
      <c r="XFB485" s="0"/>
    </row>
    <row r="486" s="1" customFormat="true" ht="13.8" hidden="false" customHeight="false" outlineLevel="0" collapsed="false">
      <c r="XEQ486" s="0"/>
      <c r="XER486" s="0"/>
      <c r="XES486" s="0"/>
      <c r="XET486" s="0"/>
      <c r="XEU486" s="0"/>
      <c r="XEV486" s="0"/>
      <c r="XEW486" s="0"/>
      <c r="XEX486" s="0"/>
      <c r="XEY486" s="0"/>
      <c r="XEZ486" s="0"/>
      <c r="XFA486" s="0"/>
      <c r="XFB486" s="0"/>
    </row>
    <row r="487" s="1" customFormat="true" ht="13.8" hidden="false" customHeight="false" outlineLevel="0" collapsed="false">
      <c r="XEQ487" s="0"/>
      <c r="XER487" s="0"/>
      <c r="XES487" s="0"/>
      <c r="XET487" s="0"/>
      <c r="XEU487" s="0"/>
      <c r="XEV487" s="0"/>
      <c r="XEW487" s="0"/>
      <c r="XEX487" s="0"/>
      <c r="XEY487" s="0"/>
      <c r="XEZ487" s="0"/>
      <c r="XFA487" s="0"/>
      <c r="XFB487" s="0"/>
    </row>
    <row r="488" s="1" customFormat="true" ht="13.8" hidden="false" customHeight="false" outlineLevel="0" collapsed="false">
      <c r="XEQ488" s="0"/>
      <c r="XER488" s="0"/>
      <c r="XES488" s="0"/>
      <c r="XET488" s="0"/>
      <c r="XEU488" s="0"/>
      <c r="XEV488" s="0"/>
      <c r="XEW488" s="0"/>
      <c r="XEX488" s="0"/>
      <c r="XEY488" s="0"/>
      <c r="XEZ488" s="0"/>
      <c r="XFA488" s="0"/>
      <c r="XFB488" s="0"/>
    </row>
    <row r="489" s="1" customFormat="true" ht="13.8" hidden="false" customHeight="false" outlineLevel="0" collapsed="false">
      <c r="XEQ489" s="0"/>
      <c r="XER489" s="0"/>
      <c r="XES489" s="0"/>
      <c r="XET489" s="0"/>
      <c r="XEU489" s="0"/>
      <c r="XEV489" s="0"/>
      <c r="XEW489" s="0"/>
      <c r="XEX489" s="0"/>
      <c r="XEY489" s="0"/>
      <c r="XEZ489" s="0"/>
      <c r="XFA489" s="0"/>
      <c r="XFB489" s="0"/>
    </row>
    <row r="490" s="1" customFormat="true" ht="13.8" hidden="false" customHeight="false" outlineLevel="0" collapsed="false">
      <c r="XEQ490" s="0"/>
      <c r="XER490" s="0"/>
      <c r="XES490" s="0"/>
      <c r="XET490" s="0"/>
      <c r="XEU490" s="0"/>
      <c r="XEV490" s="0"/>
      <c r="XEW490" s="0"/>
      <c r="XEX490" s="0"/>
      <c r="XEY490" s="0"/>
      <c r="XEZ490" s="0"/>
      <c r="XFA490" s="0"/>
      <c r="XFB490" s="0"/>
    </row>
    <row r="491" s="1" customFormat="true" ht="13.8" hidden="false" customHeight="false" outlineLevel="0" collapsed="false">
      <c r="XEQ491" s="0"/>
      <c r="XER491" s="0"/>
      <c r="XES491" s="0"/>
      <c r="XET491" s="0"/>
      <c r="XEU491" s="0"/>
      <c r="XEV491" s="0"/>
      <c r="XEW491" s="0"/>
      <c r="XEX491" s="0"/>
      <c r="XEY491" s="0"/>
      <c r="XEZ491" s="0"/>
      <c r="XFA491" s="0"/>
      <c r="XFB491" s="0"/>
    </row>
    <row r="492" s="1" customFormat="true" ht="13.8" hidden="false" customHeight="false" outlineLevel="0" collapsed="false">
      <c r="XEQ492" s="0"/>
      <c r="XER492" s="0"/>
      <c r="XES492" s="0"/>
      <c r="XET492" s="0"/>
      <c r="XEU492" s="0"/>
      <c r="XEV492" s="0"/>
      <c r="XEW492" s="0"/>
      <c r="XEX492" s="0"/>
      <c r="XEY492" s="0"/>
      <c r="XEZ492" s="0"/>
      <c r="XFA492" s="0"/>
      <c r="XFB492" s="0"/>
    </row>
    <row r="493" s="1" customFormat="true" ht="13.8" hidden="false" customHeight="false" outlineLevel="0" collapsed="false">
      <c r="XEQ493" s="0"/>
      <c r="XER493" s="0"/>
      <c r="XES493" s="0"/>
      <c r="XET493" s="0"/>
      <c r="XEU493" s="0"/>
      <c r="XEV493" s="0"/>
      <c r="XEW493" s="0"/>
      <c r="XEX493" s="0"/>
      <c r="XEY493" s="0"/>
      <c r="XEZ493" s="0"/>
      <c r="XFA493" s="0"/>
      <c r="XFB493" s="0"/>
    </row>
    <row r="494" s="1" customFormat="true" ht="13.8" hidden="false" customHeight="false" outlineLevel="0" collapsed="false">
      <c r="XEQ494" s="0"/>
      <c r="XER494" s="0"/>
      <c r="XES494" s="0"/>
      <c r="XET494" s="0"/>
      <c r="XEU494" s="0"/>
      <c r="XEV494" s="0"/>
      <c r="XEW494" s="0"/>
      <c r="XEX494" s="0"/>
      <c r="XEY494" s="0"/>
      <c r="XEZ494" s="0"/>
      <c r="XFA494" s="0"/>
      <c r="XFB494" s="0"/>
    </row>
    <row r="495" s="1" customFormat="true" ht="13.8" hidden="false" customHeight="false" outlineLevel="0" collapsed="false">
      <c r="XEQ495" s="0"/>
      <c r="XER495" s="0"/>
      <c r="XES495" s="0"/>
      <c r="XET495" s="0"/>
      <c r="XEU495" s="0"/>
      <c r="XEV495" s="0"/>
      <c r="XEW495" s="0"/>
      <c r="XEX495" s="0"/>
      <c r="XEY495" s="0"/>
      <c r="XEZ495" s="0"/>
      <c r="XFA495" s="0"/>
      <c r="XFB495" s="0"/>
    </row>
    <row r="496" s="1" customFormat="true" ht="13.8" hidden="false" customHeight="false" outlineLevel="0" collapsed="false">
      <c r="XEQ496" s="0"/>
      <c r="XER496" s="0"/>
      <c r="XES496" s="0"/>
      <c r="XET496" s="0"/>
      <c r="XEU496" s="0"/>
      <c r="XEV496" s="0"/>
      <c r="XEW496" s="0"/>
      <c r="XEX496" s="0"/>
      <c r="XEY496" s="0"/>
      <c r="XEZ496" s="0"/>
      <c r="XFA496" s="0"/>
      <c r="XFB496" s="0"/>
    </row>
    <row r="497" s="1" customFormat="true" ht="13.8" hidden="false" customHeight="false" outlineLevel="0" collapsed="false">
      <c r="XEQ497" s="0"/>
      <c r="XER497" s="0"/>
      <c r="XES497" s="0"/>
      <c r="XET497" s="0"/>
      <c r="XEU497" s="0"/>
      <c r="XEV497" s="0"/>
      <c r="XEW497" s="0"/>
      <c r="XEX497" s="0"/>
      <c r="XEY497" s="0"/>
      <c r="XEZ497" s="0"/>
      <c r="XFA497" s="0"/>
      <c r="XFB497" s="0"/>
    </row>
    <row r="498" s="1" customFormat="true" ht="13.8" hidden="false" customHeight="false" outlineLevel="0" collapsed="false">
      <c r="XEQ498" s="0"/>
      <c r="XER498" s="0"/>
      <c r="XES498" s="0"/>
      <c r="XET498" s="0"/>
      <c r="XEU498" s="0"/>
      <c r="XEV498" s="0"/>
      <c r="XEW498" s="0"/>
      <c r="XEX498" s="0"/>
      <c r="XEY498" s="0"/>
      <c r="XEZ498" s="0"/>
      <c r="XFA498" s="0"/>
      <c r="XFB498" s="0"/>
    </row>
    <row r="499" s="1" customFormat="true" ht="13.8" hidden="false" customHeight="false" outlineLevel="0" collapsed="false">
      <c r="XEQ499" s="0"/>
      <c r="XER499" s="0"/>
      <c r="XES499" s="0"/>
      <c r="XET499" s="0"/>
      <c r="XEU499" s="0"/>
      <c r="XEV499" s="0"/>
      <c r="XEW499" s="0"/>
      <c r="XEX499" s="0"/>
      <c r="XEY499" s="0"/>
      <c r="XEZ499" s="0"/>
      <c r="XFA499" s="0"/>
      <c r="XFB499" s="0"/>
    </row>
    <row r="500" s="1" customFormat="true" ht="13.8" hidden="false" customHeight="false" outlineLevel="0" collapsed="false">
      <c r="XEQ500" s="0"/>
      <c r="XER500" s="0"/>
      <c r="XES500" s="0"/>
      <c r="XET500" s="0"/>
      <c r="XEU500" s="0"/>
      <c r="XEV500" s="0"/>
      <c r="XEW500" s="0"/>
      <c r="XEX500" s="0"/>
      <c r="XEY500" s="0"/>
      <c r="XEZ500" s="0"/>
      <c r="XFA500" s="0"/>
      <c r="XFB500" s="0"/>
    </row>
    <row r="501" s="1" customFormat="true" ht="13.8" hidden="false" customHeight="false" outlineLevel="0" collapsed="false">
      <c r="XEQ501" s="0"/>
      <c r="XER501" s="0"/>
      <c r="XES501" s="0"/>
      <c r="XET501" s="0"/>
      <c r="XEU501" s="0"/>
      <c r="XEV501" s="0"/>
      <c r="XEW501" s="0"/>
      <c r="XEX501" s="0"/>
      <c r="XEY501" s="0"/>
      <c r="XEZ501" s="0"/>
      <c r="XFA501" s="0"/>
      <c r="XFB501" s="0"/>
    </row>
    <row r="502" s="1" customFormat="true" ht="13.8" hidden="false" customHeight="false" outlineLevel="0" collapsed="false">
      <c r="XEQ502" s="0"/>
      <c r="XER502" s="0"/>
      <c r="XES502" s="0"/>
      <c r="XET502" s="0"/>
      <c r="XEU502" s="0"/>
      <c r="XEV502" s="0"/>
      <c r="XEW502" s="0"/>
      <c r="XEX502" s="0"/>
      <c r="XEY502" s="0"/>
      <c r="XEZ502" s="0"/>
      <c r="XFA502" s="0"/>
      <c r="XFB502" s="0"/>
    </row>
    <row r="503" s="1" customFormat="true" ht="13.8" hidden="false" customHeight="false" outlineLevel="0" collapsed="false">
      <c r="XEQ503" s="0"/>
      <c r="XER503" s="0"/>
      <c r="XES503" s="0"/>
      <c r="XET503" s="0"/>
      <c r="XEU503" s="0"/>
      <c r="XEV503" s="0"/>
      <c r="XEW503" s="0"/>
      <c r="XEX503" s="0"/>
      <c r="XEY503" s="0"/>
      <c r="XEZ503" s="0"/>
      <c r="XFA503" s="0"/>
      <c r="XFB503" s="0"/>
    </row>
    <row r="504" s="1" customFormat="true" ht="13.8" hidden="false" customHeight="false" outlineLevel="0" collapsed="false">
      <c r="XEQ504" s="0"/>
      <c r="XER504" s="0"/>
      <c r="XES504" s="0"/>
      <c r="XET504" s="0"/>
      <c r="XEU504" s="0"/>
      <c r="XEV504" s="0"/>
      <c r="XEW504" s="0"/>
      <c r="XEX504" s="0"/>
      <c r="XEY504" s="0"/>
      <c r="XEZ504" s="0"/>
      <c r="XFA504" s="0"/>
      <c r="XFB504" s="0"/>
    </row>
    <row r="505" s="1" customFormat="true" ht="13.8" hidden="false" customHeight="false" outlineLevel="0" collapsed="false">
      <c r="XEQ505" s="0"/>
      <c r="XER505" s="0"/>
      <c r="XES505" s="0"/>
      <c r="XET505" s="0"/>
      <c r="XEU505" s="0"/>
      <c r="XEV505" s="0"/>
      <c r="XEW505" s="0"/>
      <c r="XEX505" s="0"/>
      <c r="XEY505" s="0"/>
      <c r="XEZ505" s="0"/>
      <c r="XFA505" s="0"/>
      <c r="XFB505" s="0"/>
    </row>
    <row r="506" s="1" customFormat="true" ht="13.8" hidden="false" customHeight="false" outlineLevel="0" collapsed="false">
      <c r="XEQ506" s="0"/>
      <c r="XER506" s="0"/>
      <c r="XES506" s="0"/>
      <c r="XET506" s="0"/>
      <c r="XEU506" s="0"/>
      <c r="XEV506" s="0"/>
      <c r="XEW506" s="0"/>
      <c r="XEX506" s="0"/>
      <c r="XEY506" s="0"/>
      <c r="XEZ506" s="0"/>
      <c r="XFA506" s="0"/>
      <c r="XFB506" s="0"/>
    </row>
    <row r="507" s="1" customFormat="true" ht="13.8" hidden="false" customHeight="false" outlineLevel="0" collapsed="false">
      <c r="XEQ507" s="0"/>
      <c r="XER507" s="0"/>
      <c r="XES507" s="0"/>
      <c r="XET507" s="0"/>
      <c r="XEU507" s="0"/>
      <c r="XEV507" s="0"/>
      <c r="XEW507" s="0"/>
      <c r="XEX507" s="0"/>
      <c r="XEY507" s="0"/>
      <c r="XEZ507" s="0"/>
      <c r="XFA507" s="0"/>
      <c r="XFB507" s="0"/>
    </row>
    <row r="508" s="1" customFormat="true" ht="13.8" hidden="false" customHeight="false" outlineLevel="0" collapsed="false">
      <c r="XEQ508" s="0"/>
      <c r="XER508" s="0"/>
      <c r="XES508" s="0"/>
      <c r="XET508" s="0"/>
      <c r="XEU508" s="0"/>
      <c r="XEV508" s="0"/>
      <c r="XEW508" s="0"/>
      <c r="XEX508" s="0"/>
      <c r="XEY508" s="0"/>
      <c r="XEZ508" s="0"/>
      <c r="XFA508" s="0"/>
      <c r="XFB508" s="0"/>
    </row>
    <row r="509" s="1" customFormat="true" ht="13.8" hidden="false" customHeight="false" outlineLevel="0" collapsed="false">
      <c r="XEQ509" s="0"/>
      <c r="XER509" s="0"/>
      <c r="XES509" s="0"/>
      <c r="XET509" s="0"/>
      <c r="XEU509" s="0"/>
      <c r="XEV509" s="0"/>
      <c r="XEW509" s="0"/>
      <c r="XEX509" s="0"/>
      <c r="XEY509" s="0"/>
      <c r="XEZ509" s="0"/>
      <c r="XFA509" s="0"/>
      <c r="XFB509" s="0"/>
    </row>
    <row r="510" s="1" customFormat="true" ht="13.8" hidden="false" customHeight="false" outlineLevel="0" collapsed="false">
      <c r="XEQ510" s="0"/>
      <c r="XER510" s="0"/>
      <c r="XES510" s="0"/>
      <c r="XET510" s="0"/>
      <c r="XEU510" s="0"/>
      <c r="XEV510" s="0"/>
      <c r="XEW510" s="0"/>
      <c r="XEX510" s="0"/>
      <c r="XEY510" s="0"/>
      <c r="XEZ510" s="0"/>
      <c r="XFA510" s="0"/>
      <c r="XFB510" s="0"/>
    </row>
    <row r="511" s="1" customFormat="true" ht="13.8" hidden="false" customHeight="false" outlineLevel="0" collapsed="false">
      <c r="XEQ511" s="0"/>
      <c r="XER511" s="0"/>
      <c r="XES511" s="0"/>
      <c r="XET511" s="0"/>
      <c r="XEU511" s="0"/>
      <c r="XEV511" s="0"/>
      <c r="XEW511" s="0"/>
      <c r="XEX511" s="0"/>
      <c r="XEY511" s="0"/>
      <c r="XEZ511" s="0"/>
      <c r="XFA511" s="0"/>
      <c r="XFB511" s="0"/>
    </row>
    <row r="512" s="1" customFormat="true" ht="13.8" hidden="false" customHeight="false" outlineLevel="0" collapsed="false">
      <c r="XEQ512" s="0"/>
      <c r="XER512" s="0"/>
      <c r="XES512" s="0"/>
      <c r="XET512" s="0"/>
      <c r="XEU512" s="0"/>
      <c r="XEV512" s="0"/>
      <c r="XEW512" s="0"/>
      <c r="XEX512" s="0"/>
      <c r="XEY512" s="0"/>
      <c r="XEZ512" s="0"/>
      <c r="XFA512" s="0"/>
      <c r="XFB512" s="0"/>
    </row>
    <row r="513" s="1" customFormat="true" ht="13.8" hidden="false" customHeight="false" outlineLevel="0" collapsed="false">
      <c r="XEQ513" s="0"/>
      <c r="XER513" s="0"/>
      <c r="XES513" s="0"/>
      <c r="XET513" s="0"/>
      <c r="XEU513" s="0"/>
      <c r="XEV513" s="0"/>
      <c r="XEW513" s="0"/>
      <c r="XEX513" s="0"/>
      <c r="XEY513" s="0"/>
      <c r="XEZ513" s="0"/>
      <c r="XFA513" s="0"/>
      <c r="XFB513" s="0"/>
    </row>
    <row r="514" s="1" customFormat="true" ht="13.8" hidden="false" customHeight="false" outlineLevel="0" collapsed="false">
      <c r="XEQ514" s="0"/>
      <c r="XER514" s="0"/>
      <c r="XES514" s="0"/>
      <c r="XET514" s="0"/>
      <c r="XEU514" s="0"/>
      <c r="XEV514" s="0"/>
      <c r="XEW514" s="0"/>
      <c r="XEX514" s="0"/>
      <c r="XEY514" s="0"/>
      <c r="XEZ514" s="0"/>
      <c r="XFA514" s="0"/>
      <c r="XFB514" s="0"/>
    </row>
    <row r="515" s="1" customFormat="true" ht="13.8" hidden="false" customHeight="false" outlineLevel="0" collapsed="false">
      <c r="XEQ515" s="0"/>
      <c r="XER515" s="0"/>
      <c r="XES515" s="0"/>
      <c r="XET515" s="0"/>
      <c r="XEU515" s="0"/>
      <c r="XEV515" s="0"/>
      <c r="XEW515" s="0"/>
      <c r="XEX515" s="0"/>
      <c r="XEY515" s="0"/>
      <c r="XEZ515" s="0"/>
      <c r="XFA515" s="0"/>
      <c r="XFB515" s="0"/>
    </row>
    <row r="516" s="1" customFormat="true" ht="13.8" hidden="false" customHeight="false" outlineLevel="0" collapsed="false">
      <c r="XEQ516" s="0"/>
      <c r="XER516" s="0"/>
      <c r="XES516" s="0"/>
      <c r="XET516" s="0"/>
      <c r="XEU516" s="0"/>
      <c r="XEV516" s="0"/>
      <c r="XEW516" s="0"/>
      <c r="XEX516" s="0"/>
      <c r="XEY516" s="0"/>
      <c r="XEZ516" s="0"/>
      <c r="XFA516" s="0"/>
      <c r="XFB516" s="0"/>
    </row>
    <row r="517" s="1" customFormat="true" ht="13.8" hidden="false" customHeight="false" outlineLevel="0" collapsed="false">
      <c r="XEQ517" s="0"/>
      <c r="XER517" s="0"/>
      <c r="XES517" s="0"/>
      <c r="XET517" s="0"/>
      <c r="XEU517" s="0"/>
      <c r="XEV517" s="0"/>
      <c r="XEW517" s="0"/>
      <c r="XEX517" s="0"/>
      <c r="XEY517" s="0"/>
      <c r="XEZ517" s="0"/>
      <c r="XFA517" s="0"/>
      <c r="XFB517" s="0"/>
    </row>
    <row r="518" s="1" customFormat="true" ht="13.8" hidden="false" customHeight="false" outlineLevel="0" collapsed="false">
      <c r="XEQ518" s="0"/>
      <c r="XER518" s="0"/>
      <c r="XES518" s="0"/>
      <c r="XET518" s="0"/>
      <c r="XEU518" s="0"/>
      <c r="XEV518" s="0"/>
      <c r="XEW518" s="0"/>
      <c r="XEX518" s="0"/>
      <c r="XEY518" s="0"/>
      <c r="XEZ518" s="0"/>
      <c r="XFA518" s="0"/>
      <c r="XFB518" s="0"/>
    </row>
    <row r="519" s="1" customFormat="true" ht="13.8" hidden="false" customHeight="false" outlineLevel="0" collapsed="false">
      <c r="XEQ519" s="0"/>
      <c r="XER519" s="0"/>
      <c r="XES519" s="0"/>
      <c r="XET519" s="0"/>
      <c r="XEU519" s="0"/>
      <c r="XEV519" s="0"/>
      <c r="XEW519" s="0"/>
      <c r="XEX519" s="0"/>
      <c r="XEY519" s="0"/>
      <c r="XEZ519" s="0"/>
      <c r="XFA519" s="0"/>
      <c r="XFB519" s="0"/>
    </row>
    <row r="520" s="1" customFormat="true" ht="13.8" hidden="false" customHeight="false" outlineLevel="0" collapsed="false">
      <c r="XEQ520" s="0"/>
      <c r="XER520" s="0"/>
      <c r="XES520" s="0"/>
      <c r="XET520" s="0"/>
      <c r="XEU520" s="0"/>
      <c r="XEV520" s="0"/>
      <c r="XEW520" s="0"/>
      <c r="XEX520" s="0"/>
      <c r="XEY520" s="0"/>
      <c r="XEZ520" s="0"/>
      <c r="XFA520" s="0"/>
      <c r="XFB520" s="0"/>
    </row>
    <row r="521" s="1" customFormat="true" ht="13.8" hidden="false" customHeight="false" outlineLevel="0" collapsed="false">
      <c r="XEQ521" s="0"/>
      <c r="XER521" s="0"/>
      <c r="XES521" s="0"/>
      <c r="XET521" s="0"/>
      <c r="XEU521" s="0"/>
      <c r="XEV521" s="0"/>
      <c r="XEW521" s="0"/>
      <c r="XEX521" s="0"/>
      <c r="XEY521" s="0"/>
      <c r="XEZ521" s="0"/>
      <c r="XFA521" s="0"/>
      <c r="XFB521" s="0"/>
    </row>
    <row r="522" s="1" customFormat="true" ht="13.8" hidden="false" customHeight="false" outlineLevel="0" collapsed="false">
      <c r="XEQ522" s="0"/>
      <c r="XER522" s="0"/>
      <c r="XES522" s="0"/>
      <c r="XET522" s="0"/>
      <c r="XEU522" s="0"/>
      <c r="XEV522" s="0"/>
      <c r="XEW522" s="0"/>
      <c r="XEX522" s="0"/>
      <c r="XEY522" s="0"/>
      <c r="XEZ522" s="0"/>
      <c r="XFA522" s="0"/>
      <c r="XFB522" s="0"/>
    </row>
    <row r="523" s="1" customFormat="true" ht="13.8" hidden="false" customHeight="false" outlineLevel="0" collapsed="false">
      <c r="XEQ523" s="0"/>
      <c r="XER523" s="0"/>
      <c r="XES523" s="0"/>
      <c r="XET523" s="0"/>
      <c r="XEU523" s="0"/>
      <c r="XEV523" s="0"/>
      <c r="XEW523" s="0"/>
      <c r="XEX523" s="0"/>
      <c r="XEY523" s="0"/>
      <c r="XEZ523" s="0"/>
      <c r="XFA523" s="0"/>
      <c r="XFB523" s="0"/>
    </row>
    <row r="524" s="1" customFormat="true" ht="13.8" hidden="false" customHeight="false" outlineLevel="0" collapsed="false">
      <c r="XEQ524" s="0"/>
      <c r="XER524" s="0"/>
      <c r="XES524" s="0"/>
      <c r="XET524" s="0"/>
      <c r="XEU524" s="0"/>
      <c r="XEV524" s="0"/>
      <c r="XEW524" s="0"/>
      <c r="XEX524" s="0"/>
      <c r="XEY524" s="0"/>
      <c r="XEZ524" s="0"/>
      <c r="XFA524" s="0"/>
      <c r="XFB524" s="0"/>
    </row>
    <row r="525" s="1" customFormat="true" ht="13.8" hidden="false" customHeight="false" outlineLevel="0" collapsed="false">
      <c r="XEQ525" s="0"/>
      <c r="XER525" s="0"/>
      <c r="XES525" s="0"/>
      <c r="XET525" s="0"/>
      <c r="XEU525" s="0"/>
      <c r="XEV525" s="0"/>
      <c r="XEW525" s="0"/>
      <c r="XEX525" s="0"/>
      <c r="XEY525" s="0"/>
      <c r="XEZ525" s="0"/>
      <c r="XFA525" s="0"/>
      <c r="XFB525" s="0"/>
    </row>
    <row r="526" s="1" customFormat="true" ht="13.8" hidden="false" customHeight="false" outlineLevel="0" collapsed="false">
      <c r="XEQ526" s="0"/>
      <c r="XER526" s="0"/>
      <c r="XES526" s="0"/>
      <c r="XET526" s="0"/>
      <c r="XEU526" s="0"/>
      <c r="XEV526" s="0"/>
      <c r="XEW526" s="0"/>
      <c r="XEX526" s="0"/>
      <c r="XEY526" s="0"/>
      <c r="XEZ526" s="0"/>
      <c r="XFA526" s="0"/>
      <c r="XFB526" s="0"/>
    </row>
    <row r="527" s="1" customFormat="true" ht="13.8" hidden="false" customHeight="false" outlineLevel="0" collapsed="false">
      <c r="XEQ527" s="0"/>
      <c r="XER527" s="0"/>
      <c r="XES527" s="0"/>
      <c r="XET527" s="0"/>
      <c r="XEU527" s="0"/>
      <c r="XEV527" s="0"/>
      <c r="XEW527" s="0"/>
      <c r="XEX527" s="0"/>
      <c r="XEY527" s="0"/>
      <c r="XEZ527" s="0"/>
      <c r="XFA527" s="0"/>
      <c r="XFB527" s="0"/>
    </row>
    <row r="528" s="1" customFormat="true" ht="13.8" hidden="false" customHeight="false" outlineLevel="0" collapsed="false">
      <c r="XEQ528" s="0"/>
      <c r="XER528" s="0"/>
      <c r="XES528" s="0"/>
      <c r="XET528" s="0"/>
      <c r="XEU528" s="0"/>
      <c r="XEV528" s="0"/>
      <c r="XEW528" s="0"/>
      <c r="XEX528" s="0"/>
      <c r="XEY528" s="0"/>
      <c r="XEZ528" s="0"/>
      <c r="XFA528" s="0"/>
      <c r="XFB528" s="0"/>
    </row>
    <row r="529" s="1" customFormat="true" ht="13.8" hidden="false" customHeight="false" outlineLevel="0" collapsed="false">
      <c r="XEQ529" s="0"/>
      <c r="XER529" s="0"/>
      <c r="XES529" s="0"/>
      <c r="XET529" s="0"/>
      <c r="XEU529" s="0"/>
      <c r="XEV529" s="0"/>
      <c r="XEW529" s="0"/>
      <c r="XEX529" s="0"/>
      <c r="XEY529" s="0"/>
      <c r="XEZ529" s="0"/>
      <c r="XFA529" s="0"/>
      <c r="XFB529" s="0"/>
    </row>
    <row r="530" s="1" customFormat="true" ht="13.8" hidden="false" customHeight="false" outlineLevel="0" collapsed="false">
      <c r="XEQ530" s="0"/>
      <c r="XER530" s="0"/>
      <c r="XES530" s="0"/>
      <c r="XET530" s="0"/>
      <c r="XEU530" s="0"/>
      <c r="XEV530" s="0"/>
      <c r="XEW530" s="0"/>
      <c r="XEX530" s="0"/>
      <c r="XEY530" s="0"/>
      <c r="XEZ530" s="0"/>
      <c r="XFA530" s="0"/>
      <c r="XFB530" s="0"/>
    </row>
    <row r="531" s="1" customFormat="true" ht="13.8" hidden="false" customHeight="false" outlineLevel="0" collapsed="false">
      <c r="XEQ531" s="0"/>
      <c r="XER531" s="0"/>
      <c r="XES531" s="0"/>
      <c r="XET531" s="0"/>
      <c r="XEU531" s="0"/>
      <c r="XEV531" s="0"/>
      <c r="XEW531" s="0"/>
      <c r="XEX531" s="0"/>
      <c r="XEY531" s="0"/>
      <c r="XEZ531" s="0"/>
      <c r="XFA531" s="0"/>
      <c r="XFB531" s="0"/>
    </row>
    <row r="532" s="1" customFormat="true" ht="13.8" hidden="false" customHeight="false" outlineLevel="0" collapsed="false">
      <c r="XEQ532" s="0"/>
      <c r="XER532" s="0"/>
      <c r="XES532" s="0"/>
      <c r="XET532" s="0"/>
      <c r="XEU532" s="0"/>
      <c r="XEV532" s="0"/>
      <c r="XEW532" s="0"/>
      <c r="XEX532" s="0"/>
      <c r="XEY532" s="0"/>
      <c r="XEZ532" s="0"/>
      <c r="XFA532" s="0"/>
      <c r="XFB532" s="0"/>
    </row>
    <row r="533" s="1" customFormat="true" ht="13.8" hidden="false" customHeight="false" outlineLevel="0" collapsed="false">
      <c r="XEQ533" s="0"/>
      <c r="XER533" s="0"/>
      <c r="XES533" s="0"/>
      <c r="XET533" s="0"/>
      <c r="XEU533" s="0"/>
      <c r="XEV533" s="0"/>
      <c r="XEW533" s="0"/>
      <c r="XEX533" s="0"/>
      <c r="XEY533" s="0"/>
      <c r="XEZ533" s="0"/>
      <c r="XFA533" s="0"/>
      <c r="XFB533" s="0"/>
    </row>
    <row r="534" s="1" customFormat="true" ht="13.8" hidden="false" customHeight="false" outlineLevel="0" collapsed="false">
      <c r="XEQ534" s="0"/>
      <c r="XER534" s="0"/>
      <c r="XES534" s="0"/>
      <c r="XET534" s="0"/>
      <c r="XEU534" s="0"/>
      <c r="XEV534" s="0"/>
      <c r="XEW534" s="0"/>
      <c r="XEX534" s="0"/>
      <c r="XEY534" s="0"/>
      <c r="XEZ534" s="0"/>
      <c r="XFA534" s="0"/>
      <c r="XFB534" s="0"/>
    </row>
    <row r="535" s="1" customFormat="true" ht="13.8" hidden="false" customHeight="false" outlineLevel="0" collapsed="false">
      <c r="XEQ535" s="0"/>
      <c r="XER535" s="0"/>
      <c r="XES535" s="0"/>
      <c r="XET535" s="0"/>
      <c r="XEU535" s="0"/>
      <c r="XEV535" s="0"/>
      <c r="XEW535" s="0"/>
      <c r="XEX535" s="0"/>
      <c r="XEY535" s="0"/>
      <c r="XEZ535" s="0"/>
      <c r="XFA535" s="0"/>
      <c r="XFB535" s="0"/>
    </row>
    <row r="536" s="1" customFormat="true" ht="13.8" hidden="false" customHeight="false" outlineLevel="0" collapsed="false">
      <c r="XEQ536" s="0"/>
      <c r="XER536" s="0"/>
      <c r="XES536" s="0"/>
      <c r="XET536" s="0"/>
      <c r="XEU536" s="0"/>
      <c r="XEV536" s="0"/>
      <c r="XEW536" s="0"/>
      <c r="XEX536" s="0"/>
      <c r="XEY536" s="0"/>
      <c r="XEZ536" s="0"/>
      <c r="XFA536" s="0"/>
      <c r="XFB536" s="0"/>
    </row>
    <row r="537" s="1" customFormat="true" ht="13.8" hidden="false" customHeight="false" outlineLevel="0" collapsed="false">
      <c r="XEQ537" s="0"/>
      <c r="XER537" s="0"/>
      <c r="XES537" s="0"/>
      <c r="XET537" s="0"/>
      <c r="XEU537" s="0"/>
      <c r="XEV537" s="0"/>
      <c r="XEW537" s="0"/>
      <c r="XEX537" s="0"/>
      <c r="XEY537" s="0"/>
      <c r="XEZ537" s="0"/>
      <c r="XFA537" s="0"/>
      <c r="XFB537" s="0"/>
    </row>
    <row r="538" s="1" customFormat="true" ht="13.8" hidden="false" customHeight="false" outlineLevel="0" collapsed="false">
      <c r="XEQ538" s="0"/>
      <c r="XER538" s="0"/>
      <c r="XES538" s="0"/>
      <c r="XET538" s="0"/>
      <c r="XEU538" s="0"/>
      <c r="XEV538" s="0"/>
      <c r="XEW538" s="0"/>
      <c r="XEX538" s="0"/>
      <c r="XEY538" s="0"/>
      <c r="XEZ538" s="0"/>
      <c r="XFA538" s="0"/>
      <c r="XFB538" s="0"/>
    </row>
    <row r="539" s="1" customFormat="true" ht="13.8" hidden="false" customHeight="false" outlineLevel="0" collapsed="false">
      <c r="XEQ539" s="0"/>
      <c r="XER539" s="0"/>
      <c r="XES539" s="0"/>
      <c r="XET539" s="0"/>
      <c r="XEU539" s="0"/>
      <c r="XEV539" s="0"/>
      <c r="XEW539" s="0"/>
      <c r="XEX539" s="0"/>
      <c r="XEY539" s="0"/>
      <c r="XEZ539" s="0"/>
      <c r="XFA539" s="0"/>
      <c r="XFB539" s="0"/>
    </row>
    <row r="540" s="1" customFormat="true" ht="13.8" hidden="false" customHeight="false" outlineLevel="0" collapsed="false">
      <c r="XEQ540" s="0"/>
      <c r="XER540" s="0"/>
      <c r="XES540" s="0"/>
      <c r="XET540" s="0"/>
      <c r="XEU540" s="0"/>
      <c r="XEV540" s="0"/>
      <c r="XEW540" s="0"/>
      <c r="XEX540" s="0"/>
      <c r="XEY540" s="0"/>
      <c r="XEZ540" s="0"/>
      <c r="XFA540" s="0"/>
      <c r="XFB540" s="0"/>
    </row>
    <row r="541" s="1" customFormat="true" ht="13.8" hidden="false" customHeight="false" outlineLevel="0" collapsed="false">
      <c r="XEQ541" s="0"/>
      <c r="XER541" s="0"/>
      <c r="XES541" s="0"/>
      <c r="XET541" s="0"/>
      <c r="XEU541" s="0"/>
      <c r="XEV541" s="0"/>
      <c r="XEW541" s="0"/>
      <c r="XEX541" s="0"/>
      <c r="XEY541" s="0"/>
      <c r="XEZ541" s="0"/>
      <c r="XFA541" s="0"/>
      <c r="XFB541" s="0"/>
    </row>
    <row r="542" s="1" customFormat="true" ht="13.8" hidden="false" customHeight="false" outlineLevel="0" collapsed="false">
      <c r="XEQ542" s="0"/>
      <c r="XER542" s="0"/>
      <c r="XES542" s="0"/>
      <c r="XET542" s="0"/>
      <c r="XEU542" s="0"/>
      <c r="XEV542" s="0"/>
      <c r="XEW542" s="0"/>
      <c r="XEX542" s="0"/>
      <c r="XEY542" s="0"/>
      <c r="XEZ542" s="0"/>
      <c r="XFA542" s="0"/>
      <c r="XFB542" s="0"/>
    </row>
    <row r="543" s="1" customFormat="true" ht="13.8" hidden="false" customHeight="false" outlineLevel="0" collapsed="false">
      <c r="XEQ543" s="0"/>
      <c r="XER543" s="0"/>
      <c r="XES543" s="0"/>
      <c r="XET543" s="0"/>
      <c r="XEU543" s="0"/>
      <c r="XEV543" s="0"/>
      <c r="XEW543" s="0"/>
      <c r="XEX543" s="0"/>
      <c r="XEY543" s="0"/>
      <c r="XEZ543" s="0"/>
      <c r="XFA543" s="0"/>
      <c r="XFB543" s="0"/>
    </row>
    <row r="544" s="1" customFormat="true" ht="13.8" hidden="false" customHeight="false" outlineLevel="0" collapsed="false">
      <c r="XEQ544" s="0"/>
      <c r="XER544" s="0"/>
      <c r="XES544" s="0"/>
      <c r="XET544" s="0"/>
      <c r="XEU544" s="0"/>
      <c r="XEV544" s="0"/>
      <c r="XEW544" s="0"/>
      <c r="XEX544" s="0"/>
      <c r="XEY544" s="0"/>
      <c r="XEZ544" s="0"/>
      <c r="XFA544" s="0"/>
      <c r="XFB544" s="0"/>
    </row>
    <row r="545" s="1" customFormat="true" ht="13.8" hidden="false" customHeight="false" outlineLevel="0" collapsed="false">
      <c r="XEQ545" s="0"/>
      <c r="XER545" s="0"/>
      <c r="XES545" s="0"/>
      <c r="XET545" s="0"/>
      <c r="XEU545" s="0"/>
      <c r="XEV545" s="0"/>
      <c r="XEW545" s="0"/>
      <c r="XEX545" s="0"/>
      <c r="XEY545" s="0"/>
      <c r="XEZ545" s="0"/>
      <c r="XFA545" s="0"/>
      <c r="XFB545" s="0"/>
    </row>
    <row r="546" s="1" customFormat="true" ht="13.8" hidden="false" customHeight="false" outlineLevel="0" collapsed="false">
      <c r="XEQ546" s="0"/>
      <c r="XER546" s="0"/>
      <c r="XES546" s="0"/>
      <c r="XET546" s="0"/>
      <c r="XEU546" s="0"/>
      <c r="XEV546" s="0"/>
      <c r="XEW546" s="0"/>
      <c r="XEX546" s="0"/>
      <c r="XEY546" s="0"/>
      <c r="XEZ546" s="0"/>
      <c r="XFA546" s="0"/>
      <c r="XFB546" s="0"/>
    </row>
    <row r="547" s="1" customFormat="true" ht="13.8" hidden="false" customHeight="false" outlineLevel="0" collapsed="false">
      <c r="XEQ547" s="0"/>
      <c r="XER547" s="0"/>
      <c r="XES547" s="0"/>
      <c r="XET547" s="0"/>
      <c r="XEU547" s="0"/>
      <c r="XEV547" s="0"/>
      <c r="XEW547" s="0"/>
      <c r="XEX547" s="0"/>
      <c r="XEY547" s="0"/>
      <c r="XEZ547" s="0"/>
      <c r="XFA547" s="0"/>
      <c r="XFB547" s="0"/>
    </row>
    <row r="548" s="1" customFormat="true" ht="13.8" hidden="false" customHeight="false" outlineLevel="0" collapsed="false">
      <c r="XEQ548" s="0"/>
      <c r="XER548" s="0"/>
      <c r="XES548" s="0"/>
      <c r="XET548" s="0"/>
      <c r="XEU548" s="0"/>
      <c r="XEV548" s="0"/>
      <c r="XEW548" s="0"/>
      <c r="XEX548" s="0"/>
      <c r="XEY548" s="0"/>
      <c r="XEZ548" s="0"/>
      <c r="XFA548" s="0"/>
      <c r="XFB548" s="0"/>
    </row>
    <row r="549" s="1" customFormat="true" ht="13.8" hidden="false" customHeight="false" outlineLevel="0" collapsed="false">
      <c r="XEQ549" s="0"/>
      <c r="XER549" s="0"/>
      <c r="XES549" s="0"/>
      <c r="XET549" s="0"/>
      <c r="XEU549" s="0"/>
      <c r="XEV549" s="0"/>
      <c r="XEW549" s="0"/>
      <c r="XEX549" s="0"/>
      <c r="XEY549" s="0"/>
      <c r="XEZ549" s="0"/>
      <c r="XFA549" s="0"/>
      <c r="XFB549" s="0"/>
    </row>
    <row r="550" s="1" customFormat="true" ht="13.8" hidden="false" customHeight="false" outlineLevel="0" collapsed="false">
      <c r="XEQ550" s="0"/>
      <c r="XER550" s="0"/>
      <c r="XES550" s="0"/>
      <c r="XET550" s="0"/>
      <c r="XEU550" s="0"/>
      <c r="XEV550" s="0"/>
      <c r="XEW550" s="0"/>
      <c r="XEX550" s="0"/>
      <c r="XEY550" s="0"/>
      <c r="XEZ550" s="0"/>
      <c r="XFA550" s="0"/>
      <c r="XFB550" s="0"/>
    </row>
    <row r="551" s="1" customFormat="true" ht="13.8" hidden="false" customHeight="false" outlineLevel="0" collapsed="false">
      <c r="XEQ551" s="0"/>
      <c r="XER551" s="0"/>
      <c r="XES551" s="0"/>
      <c r="XET551" s="0"/>
      <c r="XEU551" s="0"/>
      <c r="XEV551" s="0"/>
      <c r="XEW551" s="0"/>
      <c r="XEX551" s="0"/>
      <c r="XEY551" s="0"/>
      <c r="XEZ551" s="0"/>
      <c r="XFA551" s="0"/>
      <c r="XFB551" s="0"/>
    </row>
    <row r="552" s="1" customFormat="true" ht="13.8" hidden="false" customHeight="false" outlineLevel="0" collapsed="false">
      <c r="XEQ552" s="0"/>
      <c r="XER552" s="0"/>
      <c r="XES552" s="0"/>
      <c r="XET552" s="0"/>
      <c r="XEU552" s="0"/>
      <c r="XEV552" s="0"/>
      <c r="XEW552" s="0"/>
      <c r="XEX552" s="0"/>
      <c r="XEY552" s="0"/>
      <c r="XEZ552" s="0"/>
      <c r="XFA552" s="0"/>
      <c r="XFB552" s="0"/>
    </row>
    <row r="553" s="1" customFormat="true" ht="13.8" hidden="false" customHeight="false" outlineLevel="0" collapsed="false">
      <c r="XEQ553" s="0"/>
      <c r="XER553" s="0"/>
      <c r="XES553" s="0"/>
      <c r="XET553" s="0"/>
      <c r="XEU553" s="0"/>
      <c r="XEV553" s="0"/>
      <c r="XEW553" s="0"/>
      <c r="XEX553" s="0"/>
      <c r="XEY553" s="0"/>
      <c r="XEZ553" s="0"/>
      <c r="XFA553" s="0"/>
      <c r="XFB553" s="0"/>
    </row>
    <row r="554" s="1" customFormat="true" ht="13.8" hidden="false" customHeight="false" outlineLevel="0" collapsed="false">
      <c r="XEQ554" s="0"/>
      <c r="XER554" s="0"/>
      <c r="XES554" s="0"/>
      <c r="XET554" s="0"/>
      <c r="XEU554" s="0"/>
      <c r="XEV554" s="0"/>
      <c r="XEW554" s="0"/>
      <c r="XEX554" s="0"/>
      <c r="XEY554" s="0"/>
      <c r="XEZ554" s="0"/>
      <c r="XFA554" s="0"/>
      <c r="XFB554" s="0"/>
    </row>
    <row r="555" s="1" customFormat="true" ht="13.8" hidden="false" customHeight="false" outlineLevel="0" collapsed="false">
      <c r="XEQ555" s="0"/>
      <c r="XER555" s="0"/>
      <c r="XES555" s="0"/>
      <c r="XET555" s="0"/>
      <c r="XEU555" s="0"/>
      <c r="XEV555" s="0"/>
      <c r="XEW555" s="0"/>
      <c r="XEX555" s="0"/>
      <c r="XEY555" s="0"/>
      <c r="XEZ555" s="0"/>
      <c r="XFA555" s="0"/>
      <c r="XFB555" s="0"/>
    </row>
    <row r="556" s="1" customFormat="true" ht="13.8" hidden="false" customHeight="false" outlineLevel="0" collapsed="false">
      <c r="XEQ556" s="0"/>
      <c r="XER556" s="0"/>
      <c r="XES556" s="0"/>
      <c r="XET556" s="0"/>
      <c r="XEU556" s="0"/>
      <c r="XEV556" s="0"/>
      <c r="XEW556" s="0"/>
      <c r="XEX556" s="0"/>
      <c r="XEY556" s="0"/>
      <c r="XEZ556" s="0"/>
      <c r="XFA556" s="0"/>
      <c r="XFB556" s="0"/>
    </row>
    <row r="557" s="1" customFormat="true" ht="13.8" hidden="false" customHeight="false" outlineLevel="0" collapsed="false">
      <c r="XEQ557" s="0"/>
      <c r="XER557" s="0"/>
      <c r="XES557" s="0"/>
      <c r="XET557" s="0"/>
      <c r="XEU557" s="0"/>
      <c r="XEV557" s="0"/>
      <c r="XEW557" s="0"/>
      <c r="XEX557" s="0"/>
      <c r="XEY557" s="0"/>
      <c r="XEZ557" s="0"/>
      <c r="XFA557" s="0"/>
      <c r="XFB557" s="0"/>
    </row>
    <row r="558" s="1" customFormat="true" ht="13.8" hidden="false" customHeight="false" outlineLevel="0" collapsed="false">
      <c r="XEQ558" s="0"/>
      <c r="XER558" s="0"/>
      <c r="XES558" s="0"/>
      <c r="XET558" s="0"/>
      <c r="XEU558" s="0"/>
      <c r="XEV558" s="0"/>
      <c r="XEW558" s="0"/>
      <c r="XEX558" s="0"/>
      <c r="XEY558" s="0"/>
      <c r="XEZ558" s="0"/>
      <c r="XFA558" s="0"/>
      <c r="XFB558" s="0"/>
    </row>
    <row r="559" s="1" customFormat="true" ht="13.8" hidden="false" customHeight="false" outlineLevel="0" collapsed="false">
      <c r="XEQ559" s="0"/>
      <c r="XER559" s="0"/>
      <c r="XES559" s="0"/>
      <c r="XET559" s="0"/>
      <c r="XEU559" s="0"/>
      <c r="XEV559" s="0"/>
      <c r="XEW559" s="0"/>
      <c r="XEX559" s="0"/>
      <c r="XEY559" s="0"/>
      <c r="XEZ559" s="0"/>
      <c r="XFA559" s="0"/>
      <c r="XFB559" s="0"/>
    </row>
    <row r="560" s="1" customFormat="true" ht="13.8" hidden="false" customHeight="false" outlineLevel="0" collapsed="false">
      <c r="XEQ560" s="0"/>
      <c r="XER560" s="0"/>
      <c r="XES560" s="0"/>
      <c r="XET560" s="0"/>
      <c r="XEU560" s="0"/>
      <c r="XEV560" s="0"/>
      <c r="XEW560" s="0"/>
      <c r="XEX560" s="0"/>
      <c r="XEY560" s="0"/>
      <c r="XEZ560" s="0"/>
      <c r="XFA560" s="0"/>
      <c r="XFB560" s="0"/>
    </row>
    <row r="561" s="1" customFormat="true" ht="13.8" hidden="false" customHeight="false" outlineLevel="0" collapsed="false">
      <c r="XEQ561" s="0"/>
      <c r="XER561" s="0"/>
      <c r="XES561" s="0"/>
      <c r="XET561" s="0"/>
      <c r="XEU561" s="0"/>
      <c r="XEV561" s="0"/>
      <c r="XEW561" s="0"/>
      <c r="XEX561" s="0"/>
      <c r="XEY561" s="0"/>
      <c r="XEZ561" s="0"/>
      <c r="XFA561" s="0"/>
      <c r="XFB561" s="0"/>
    </row>
    <row r="562" s="1" customFormat="true" ht="13.8" hidden="false" customHeight="false" outlineLevel="0" collapsed="false">
      <c r="XEQ562" s="0"/>
      <c r="XER562" s="0"/>
      <c r="XES562" s="0"/>
      <c r="XET562" s="0"/>
      <c r="XEU562" s="0"/>
      <c r="XEV562" s="0"/>
      <c r="XEW562" s="0"/>
      <c r="XEX562" s="0"/>
      <c r="XEY562" s="0"/>
      <c r="XEZ562" s="0"/>
      <c r="XFA562" s="0"/>
      <c r="XFB562" s="0"/>
    </row>
    <row r="563" s="1" customFormat="true" ht="13.8" hidden="false" customHeight="false" outlineLevel="0" collapsed="false">
      <c r="XEQ563" s="0"/>
      <c r="XER563" s="0"/>
      <c r="XES563" s="0"/>
      <c r="XET563" s="0"/>
      <c r="XEU563" s="0"/>
      <c r="XEV563" s="0"/>
      <c r="XEW563" s="0"/>
      <c r="XEX563" s="0"/>
      <c r="XEY563" s="0"/>
      <c r="XEZ563" s="0"/>
      <c r="XFA563" s="0"/>
      <c r="XFB563" s="0"/>
    </row>
    <row r="564" s="1" customFormat="true" ht="13.8" hidden="false" customHeight="false" outlineLevel="0" collapsed="false">
      <c r="XEQ564" s="0"/>
      <c r="XER564" s="0"/>
      <c r="XES564" s="0"/>
      <c r="XET564" s="0"/>
      <c r="XEU564" s="0"/>
      <c r="XEV564" s="0"/>
      <c r="XEW564" s="0"/>
      <c r="XEX564" s="0"/>
      <c r="XEY564" s="0"/>
      <c r="XEZ564" s="0"/>
      <c r="XFA564" s="0"/>
      <c r="XFB564" s="0"/>
    </row>
    <row r="565" s="1" customFormat="true" ht="13.8" hidden="false" customHeight="false" outlineLevel="0" collapsed="false">
      <c r="XEQ565" s="0"/>
      <c r="XER565" s="0"/>
      <c r="XES565" s="0"/>
      <c r="XET565" s="0"/>
      <c r="XEU565" s="0"/>
      <c r="XEV565" s="0"/>
      <c r="XEW565" s="0"/>
      <c r="XEX565" s="0"/>
      <c r="XEY565" s="0"/>
      <c r="XEZ565" s="0"/>
      <c r="XFA565" s="0"/>
      <c r="XFB565" s="0"/>
    </row>
    <row r="566" s="1" customFormat="true" ht="13.8" hidden="false" customHeight="false" outlineLevel="0" collapsed="false">
      <c r="XEQ566" s="0"/>
      <c r="XER566" s="0"/>
      <c r="XES566" s="0"/>
      <c r="XET566" s="0"/>
      <c r="XEU566" s="0"/>
      <c r="XEV566" s="0"/>
      <c r="XEW566" s="0"/>
      <c r="XEX566" s="0"/>
      <c r="XEY566" s="0"/>
      <c r="XEZ566" s="0"/>
      <c r="XFA566" s="0"/>
      <c r="XFB566" s="0"/>
    </row>
    <row r="567" s="1" customFormat="true" ht="13.8" hidden="false" customHeight="false" outlineLevel="0" collapsed="false">
      <c r="XEQ567" s="0"/>
      <c r="XER567" s="0"/>
      <c r="XES567" s="0"/>
      <c r="XET567" s="0"/>
      <c r="XEU567" s="0"/>
      <c r="XEV567" s="0"/>
      <c r="XEW567" s="0"/>
      <c r="XEX567" s="0"/>
      <c r="XEY567" s="0"/>
      <c r="XEZ567" s="0"/>
      <c r="XFA567" s="0"/>
      <c r="XFB567" s="0"/>
    </row>
    <row r="568" s="1" customFormat="true" ht="13.8" hidden="false" customHeight="false" outlineLevel="0" collapsed="false">
      <c r="XEQ568" s="0"/>
      <c r="XER568" s="0"/>
      <c r="XES568" s="0"/>
      <c r="XET568" s="0"/>
      <c r="XEU568" s="0"/>
      <c r="XEV568" s="0"/>
      <c r="XEW568" s="0"/>
      <c r="XEX568" s="0"/>
      <c r="XEY568" s="0"/>
      <c r="XEZ568" s="0"/>
      <c r="XFA568" s="0"/>
      <c r="XFB568" s="0"/>
    </row>
    <row r="569" s="1" customFormat="true" ht="13.8" hidden="false" customHeight="false" outlineLevel="0" collapsed="false">
      <c r="XEQ569" s="0"/>
      <c r="XER569" s="0"/>
      <c r="XES569" s="0"/>
      <c r="XET569" s="0"/>
      <c r="XEU569" s="0"/>
      <c r="XEV569" s="0"/>
      <c r="XEW569" s="0"/>
      <c r="XEX569" s="0"/>
      <c r="XEY569" s="0"/>
      <c r="XEZ569" s="0"/>
      <c r="XFA569" s="0"/>
      <c r="XFB569" s="0"/>
    </row>
    <row r="570" s="1" customFormat="true" ht="13.8" hidden="false" customHeight="false" outlineLevel="0" collapsed="false">
      <c r="XEQ570" s="0"/>
      <c r="XER570" s="0"/>
      <c r="XES570" s="0"/>
      <c r="XET570" s="0"/>
      <c r="XEU570" s="0"/>
      <c r="XEV570" s="0"/>
      <c r="XEW570" s="0"/>
      <c r="XEX570" s="0"/>
      <c r="XEY570" s="0"/>
      <c r="XEZ570" s="0"/>
      <c r="XFA570" s="0"/>
      <c r="XFB570" s="0"/>
    </row>
    <row r="571" s="1" customFormat="true" ht="13.8" hidden="false" customHeight="false" outlineLevel="0" collapsed="false">
      <c r="XEQ571" s="0"/>
      <c r="XER571" s="0"/>
      <c r="XES571" s="0"/>
      <c r="XET571" s="0"/>
      <c r="XEU571" s="0"/>
      <c r="XEV571" s="0"/>
      <c r="XEW571" s="0"/>
      <c r="XEX571" s="0"/>
      <c r="XEY571" s="0"/>
      <c r="XEZ571" s="0"/>
      <c r="XFA571" s="0"/>
      <c r="XFB571" s="0"/>
    </row>
    <row r="572" s="1" customFormat="true" ht="13.8" hidden="false" customHeight="false" outlineLevel="0" collapsed="false">
      <c r="XEQ572" s="0"/>
      <c r="XER572" s="0"/>
      <c r="XES572" s="0"/>
      <c r="XET572" s="0"/>
      <c r="XEU572" s="0"/>
      <c r="XEV572" s="0"/>
      <c r="XEW572" s="0"/>
      <c r="XEX572" s="0"/>
      <c r="XEY572" s="0"/>
      <c r="XEZ572" s="0"/>
      <c r="XFA572" s="0"/>
      <c r="XFB572" s="0"/>
    </row>
    <row r="573" s="1" customFormat="true" ht="13.8" hidden="false" customHeight="false" outlineLevel="0" collapsed="false">
      <c r="XEQ573" s="0"/>
      <c r="XER573" s="0"/>
      <c r="XES573" s="0"/>
      <c r="XET573" s="0"/>
      <c r="XEU573" s="0"/>
      <c r="XEV573" s="0"/>
      <c r="XEW573" s="0"/>
      <c r="XEX573" s="0"/>
      <c r="XEY573" s="0"/>
      <c r="XEZ573" s="0"/>
      <c r="XFA573" s="0"/>
      <c r="XFB573" s="0"/>
    </row>
    <row r="574" s="1" customFormat="true" ht="13.8" hidden="false" customHeight="false" outlineLevel="0" collapsed="false">
      <c r="XEQ574" s="0"/>
      <c r="XER574" s="0"/>
      <c r="XES574" s="0"/>
      <c r="XET574" s="0"/>
      <c r="XEU574" s="0"/>
      <c r="XEV574" s="0"/>
      <c r="XEW574" s="0"/>
      <c r="XEX574" s="0"/>
      <c r="XEY574" s="0"/>
      <c r="XEZ574" s="0"/>
      <c r="XFA574" s="0"/>
      <c r="XFB574" s="0"/>
    </row>
    <row r="575" s="1" customFormat="true" ht="13.8" hidden="false" customHeight="false" outlineLevel="0" collapsed="false">
      <c r="XEQ575" s="0"/>
      <c r="XER575" s="0"/>
      <c r="XES575" s="0"/>
      <c r="XET575" s="0"/>
      <c r="XEU575" s="0"/>
      <c r="XEV575" s="0"/>
      <c r="XEW575" s="0"/>
      <c r="XEX575" s="0"/>
      <c r="XEY575" s="0"/>
      <c r="XEZ575" s="0"/>
      <c r="XFA575" s="0"/>
      <c r="XFB575" s="0"/>
    </row>
    <row r="576" s="1" customFormat="true" ht="13.8" hidden="false" customHeight="false" outlineLevel="0" collapsed="false">
      <c r="XEQ576" s="0"/>
      <c r="XER576" s="0"/>
      <c r="XES576" s="0"/>
      <c r="XET576" s="0"/>
      <c r="XEU576" s="0"/>
      <c r="XEV576" s="0"/>
      <c r="XEW576" s="0"/>
      <c r="XEX576" s="0"/>
      <c r="XEY576" s="0"/>
      <c r="XEZ576" s="0"/>
      <c r="XFA576" s="0"/>
      <c r="XFB576" s="0"/>
    </row>
    <row r="577" s="1" customFormat="true" ht="13.8" hidden="false" customHeight="false" outlineLevel="0" collapsed="false">
      <c r="XEQ577" s="0"/>
      <c r="XER577" s="0"/>
      <c r="XES577" s="0"/>
      <c r="XET577" s="0"/>
      <c r="XEU577" s="0"/>
      <c r="XEV577" s="0"/>
      <c r="XEW577" s="0"/>
      <c r="XEX577" s="0"/>
      <c r="XEY577" s="0"/>
      <c r="XEZ577" s="0"/>
      <c r="XFA577" s="0"/>
      <c r="XFB577" s="0"/>
    </row>
    <row r="578" s="1" customFormat="true" ht="13.8" hidden="false" customHeight="false" outlineLevel="0" collapsed="false">
      <c r="XEQ578" s="0"/>
      <c r="XER578" s="0"/>
      <c r="XES578" s="0"/>
      <c r="XET578" s="0"/>
      <c r="XEU578" s="0"/>
      <c r="XEV578" s="0"/>
      <c r="XEW578" s="0"/>
      <c r="XEX578" s="0"/>
      <c r="XEY578" s="0"/>
      <c r="XEZ578" s="0"/>
      <c r="XFA578" s="0"/>
      <c r="XFB578" s="0"/>
    </row>
    <row r="579" s="1" customFormat="true" ht="13.8" hidden="false" customHeight="false" outlineLevel="0" collapsed="false">
      <c r="XEQ579" s="0"/>
      <c r="XER579" s="0"/>
      <c r="XES579" s="0"/>
      <c r="XET579" s="0"/>
      <c r="XEU579" s="0"/>
      <c r="XEV579" s="0"/>
      <c r="XEW579" s="0"/>
      <c r="XEX579" s="0"/>
      <c r="XEY579" s="0"/>
      <c r="XEZ579" s="0"/>
      <c r="XFA579" s="0"/>
      <c r="XFB579" s="0"/>
    </row>
    <row r="580" s="1" customFormat="true" ht="13.8" hidden="false" customHeight="false" outlineLevel="0" collapsed="false">
      <c r="XEQ580" s="0"/>
      <c r="XER580" s="0"/>
      <c r="XES580" s="0"/>
      <c r="XET580" s="0"/>
      <c r="XEU580" s="0"/>
      <c r="XEV580" s="0"/>
      <c r="XEW580" s="0"/>
      <c r="XEX580" s="0"/>
      <c r="XEY580" s="0"/>
      <c r="XEZ580" s="0"/>
      <c r="XFA580" s="0"/>
      <c r="XFB580" s="0"/>
    </row>
    <row r="581" s="1" customFormat="true" ht="13.8" hidden="false" customHeight="false" outlineLevel="0" collapsed="false">
      <c r="XEQ581" s="0"/>
      <c r="XER581" s="0"/>
      <c r="XES581" s="0"/>
      <c r="XET581" s="0"/>
      <c r="XEU581" s="0"/>
      <c r="XEV581" s="0"/>
      <c r="XEW581" s="0"/>
      <c r="XEX581" s="0"/>
      <c r="XEY581" s="0"/>
      <c r="XEZ581" s="0"/>
      <c r="XFA581" s="0"/>
      <c r="XFB581" s="0"/>
    </row>
    <row r="582" s="1" customFormat="true" ht="13.8" hidden="false" customHeight="false" outlineLevel="0" collapsed="false">
      <c r="XEQ582" s="0"/>
      <c r="XER582" s="0"/>
      <c r="XES582" s="0"/>
      <c r="XET582" s="0"/>
      <c r="XEU582" s="0"/>
      <c r="XEV582" s="0"/>
      <c r="XEW582" s="0"/>
      <c r="XEX582" s="0"/>
      <c r="XEY582" s="0"/>
      <c r="XEZ582" s="0"/>
      <c r="XFA582" s="0"/>
      <c r="XFB582" s="0"/>
    </row>
    <row r="583" s="1" customFormat="true" ht="13.8" hidden="false" customHeight="false" outlineLevel="0" collapsed="false">
      <c r="XEQ583" s="0"/>
      <c r="XER583" s="0"/>
      <c r="XES583" s="0"/>
      <c r="XET583" s="0"/>
      <c r="XEU583" s="0"/>
      <c r="XEV583" s="0"/>
      <c r="XEW583" s="0"/>
      <c r="XEX583" s="0"/>
      <c r="XEY583" s="0"/>
      <c r="XEZ583" s="0"/>
      <c r="XFA583" s="0"/>
      <c r="XFB583" s="0"/>
    </row>
    <row r="584" s="1" customFormat="true" ht="13.8" hidden="false" customHeight="false" outlineLevel="0" collapsed="false">
      <c r="XEQ584" s="0"/>
      <c r="XER584" s="0"/>
      <c r="XES584" s="0"/>
      <c r="XET584" s="0"/>
      <c r="XEU584" s="0"/>
      <c r="XEV584" s="0"/>
      <c r="XEW584" s="0"/>
      <c r="XEX584" s="0"/>
      <c r="XEY584" s="0"/>
      <c r="XEZ584" s="0"/>
      <c r="XFA584" s="0"/>
      <c r="XFB584" s="0"/>
    </row>
    <row r="585" s="1" customFormat="true" ht="13.8" hidden="false" customHeight="false" outlineLevel="0" collapsed="false">
      <c r="XEQ585" s="0"/>
      <c r="XER585" s="0"/>
      <c r="XES585" s="0"/>
      <c r="XET585" s="0"/>
      <c r="XEU585" s="0"/>
      <c r="XEV585" s="0"/>
      <c r="XEW585" s="0"/>
      <c r="XEX585" s="0"/>
      <c r="XEY585" s="0"/>
      <c r="XEZ585" s="0"/>
      <c r="XFA585" s="0"/>
      <c r="XFB585" s="0"/>
    </row>
    <row r="586" s="1" customFormat="true" ht="13.8" hidden="false" customHeight="false" outlineLevel="0" collapsed="false">
      <c r="XEQ586" s="0"/>
      <c r="XER586" s="0"/>
      <c r="XES586" s="0"/>
      <c r="XET586" s="0"/>
      <c r="XEU586" s="0"/>
      <c r="XEV586" s="0"/>
      <c r="XEW586" s="0"/>
      <c r="XEX586" s="0"/>
      <c r="XEY586" s="0"/>
      <c r="XEZ586" s="0"/>
      <c r="XFA586" s="0"/>
      <c r="XFB586" s="0"/>
    </row>
    <row r="587" s="1" customFormat="true" ht="13.8" hidden="false" customHeight="false" outlineLevel="0" collapsed="false">
      <c r="XEQ587" s="0"/>
      <c r="XER587" s="0"/>
      <c r="XES587" s="0"/>
      <c r="XET587" s="0"/>
      <c r="XEU587" s="0"/>
      <c r="XEV587" s="0"/>
      <c r="XEW587" s="0"/>
      <c r="XEX587" s="0"/>
      <c r="XEY587" s="0"/>
      <c r="XEZ587" s="0"/>
      <c r="XFA587" s="0"/>
      <c r="XFB587" s="0"/>
    </row>
    <row r="588" s="1" customFormat="true" ht="13.8" hidden="false" customHeight="false" outlineLevel="0" collapsed="false">
      <c r="XEQ588" s="0"/>
      <c r="XER588" s="0"/>
      <c r="XES588" s="0"/>
      <c r="XET588" s="0"/>
      <c r="XEU588" s="0"/>
      <c r="XEV588" s="0"/>
      <c r="XEW588" s="0"/>
      <c r="XEX588" s="0"/>
      <c r="XEY588" s="0"/>
      <c r="XEZ588" s="0"/>
      <c r="XFA588" s="0"/>
      <c r="XFB588" s="0"/>
    </row>
    <row r="589" s="1" customFormat="true" ht="13.8" hidden="false" customHeight="false" outlineLevel="0" collapsed="false">
      <c r="XEQ589" s="0"/>
      <c r="XER589" s="0"/>
      <c r="XES589" s="0"/>
      <c r="XET589" s="0"/>
      <c r="XEU589" s="0"/>
      <c r="XEV589" s="0"/>
      <c r="XEW589" s="0"/>
      <c r="XEX589" s="0"/>
      <c r="XEY589" s="0"/>
      <c r="XEZ589" s="0"/>
      <c r="XFA589" s="0"/>
      <c r="XFB589" s="0"/>
    </row>
    <row r="590" s="1" customFormat="true" ht="13.8" hidden="false" customHeight="false" outlineLevel="0" collapsed="false">
      <c r="XEQ590" s="0"/>
      <c r="XER590" s="0"/>
      <c r="XES590" s="0"/>
      <c r="XET590" s="0"/>
      <c r="XEU590" s="0"/>
      <c r="XEV590" s="0"/>
      <c r="XEW590" s="0"/>
      <c r="XEX590" s="0"/>
      <c r="XEY590" s="0"/>
      <c r="XEZ590" s="0"/>
      <c r="XFA590" s="0"/>
      <c r="XFB590" s="0"/>
    </row>
    <row r="591" s="1" customFormat="true" ht="13.8" hidden="false" customHeight="false" outlineLevel="0" collapsed="false">
      <c r="XEQ591" s="0"/>
      <c r="XER591" s="0"/>
      <c r="XES591" s="0"/>
      <c r="XET591" s="0"/>
      <c r="XEU591" s="0"/>
      <c r="XEV591" s="0"/>
      <c r="XEW591" s="0"/>
      <c r="XEX591" s="0"/>
      <c r="XEY591" s="0"/>
      <c r="XEZ591" s="0"/>
      <c r="XFA591" s="0"/>
      <c r="XFB591" s="0"/>
    </row>
    <row r="592" s="1" customFormat="true" ht="13.8" hidden="false" customHeight="false" outlineLevel="0" collapsed="false">
      <c r="XEQ592" s="0"/>
      <c r="XER592" s="0"/>
      <c r="XES592" s="0"/>
      <c r="XET592" s="0"/>
      <c r="XEU592" s="0"/>
      <c r="XEV592" s="0"/>
      <c r="XEW592" s="0"/>
      <c r="XEX592" s="0"/>
      <c r="XEY592" s="0"/>
      <c r="XEZ592" s="0"/>
      <c r="XFA592" s="0"/>
      <c r="XFB592" s="0"/>
    </row>
    <row r="593" s="1" customFormat="true" ht="13.8" hidden="false" customHeight="false" outlineLevel="0" collapsed="false">
      <c r="XEQ593" s="0"/>
      <c r="XER593" s="0"/>
      <c r="XES593" s="0"/>
      <c r="XET593" s="0"/>
      <c r="XEU593" s="0"/>
      <c r="XEV593" s="0"/>
      <c r="XEW593" s="0"/>
      <c r="XEX593" s="0"/>
      <c r="XEY593" s="0"/>
      <c r="XEZ593" s="0"/>
      <c r="XFA593" s="0"/>
      <c r="XFB593" s="0"/>
    </row>
    <row r="594" s="1" customFormat="true" ht="13.8" hidden="false" customHeight="false" outlineLevel="0" collapsed="false">
      <c r="XEQ594" s="0"/>
      <c r="XER594" s="0"/>
      <c r="XES594" s="0"/>
      <c r="XET594" s="0"/>
      <c r="XEU594" s="0"/>
      <c r="XEV594" s="0"/>
      <c r="XEW594" s="0"/>
      <c r="XEX594" s="0"/>
      <c r="XEY594" s="0"/>
      <c r="XEZ594" s="0"/>
      <c r="XFA594" s="0"/>
      <c r="XFB594" s="0"/>
    </row>
    <row r="595" s="1" customFormat="true" ht="13.8" hidden="false" customHeight="false" outlineLevel="0" collapsed="false">
      <c r="XEQ595" s="0"/>
      <c r="XER595" s="0"/>
      <c r="XES595" s="0"/>
      <c r="XET595" s="0"/>
      <c r="XEU595" s="0"/>
      <c r="XEV595" s="0"/>
      <c r="XEW595" s="0"/>
      <c r="XEX595" s="0"/>
      <c r="XEY595" s="0"/>
      <c r="XEZ595" s="0"/>
      <c r="XFA595" s="0"/>
      <c r="XFB595" s="0"/>
    </row>
    <row r="596" s="1" customFormat="true" ht="13.8" hidden="false" customHeight="false" outlineLevel="0" collapsed="false">
      <c r="XEQ596" s="0"/>
      <c r="XER596" s="0"/>
      <c r="XES596" s="0"/>
      <c r="XET596" s="0"/>
      <c r="XEU596" s="0"/>
      <c r="XEV596" s="0"/>
      <c r="XEW596" s="0"/>
      <c r="XEX596" s="0"/>
      <c r="XEY596" s="0"/>
      <c r="XEZ596" s="0"/>
      <c r="XFA596" s="0"/>
      <c r="XFB596" s="0"/>
    </row>
    <row r="597" s="1" customFormat="true" ht="13.8" hidden="false" customHeight="false" outlineLevel="0" collapsed="false">
      <c r="XEQ597" s="0"/>
      <c r="XER597" s="0"/>
      <c r="XES597" s="0"/>
      <c r="XET597" s="0"/>
      <c r="XEU597" s="0"/>
      <c r="XEV597" s="0"/>
      <c r="XEW597" s="0"/>
      <c r="XEX597" s="0"/>
      <c r="XEY597" s="0"/>
      <c r="XEZ597" s="0"/>
      <c r="XFA597" s="0"/>
      <c r="XFB597" s="0"/>
    </row>
    <row r="598" s="1" customFormat="true" ht="13.8" hidden="false" customHeight="false" outlineLevel="0" collapsed="false">
      <c r="XEQ598" s="0"/>
      <c r="XER598" s="0"/>
      <c r="XES598" s="0"/>
      <c r="XET598" s="0"/>
      <c r="XEU598" s="0"/>
      <c r="XEV598" s="0"/>
      <c r="XEW598" s="0"/>
      <c r="XEX598" s="0"/>
      <c r="XEY598" s="0"/>
      <c r="XEZ598" s="0"/>
      <c r="XFA598" s="0"/>
      <c r="XFB598" s="0"/>
    </row>
    <row r="599" s="1" customFormat="true" ht="13.8" hidden="false" customHeight="false" outlineLevel="0" collapsed="false">
      <c r="XEQ599" s="0"/>
      <c r="XER599" s="0"/>
      <c r="XES599" s="0"/>
      <c r="XET599" s="0"/>
      <c r="XEU599" s="0"/>
      <c r="XEV599" s="0"/>
      <c r="XEW599" s="0"/>
      <c r="XEX599" s="0"/>
      <c r="XEY599" s="0"/>
      <c r="XEZ599" s="0"/>
      <c r="XFA599" s="0"/>
      <c r="XFB599" s="0"/>
    </row>
    <row r="600" s="1" customFormat="true" ht="13.8" hidden="false" customHeight="false" outlineLevel="0" collapsed="false">
      <c r="XEQ600" s="0"/>
      <c r="XER600" s="0"/>
      <c r="XES600" s="0"/>
      <c r="XET600" s="0"/>
      <c r="XEU600" s="0"/>
      <c r="XEV600" s="0"/>
      <c r="XEW600" s="0"/>
      <c r="XEX600" s="0"/>
      <c r="XEY600" s="0"/>
      <c r="XEZ600" s="0"/>
      <c r="XFA600" s="0"/>
      <c r="XFB600" s="0"/>
    </row>
    <row r="601" s="1" customFormat="true" ht="13.8" hidden="false" customHeight="false" outlineLevel="0" collapsed="false">
      <c r="XEQ601" s="0"/>
      <c r="XER601" s="0"/>
      <c r="XES601" s="0"/>
      <c r="XET601" s="0"/>
      <c r="XEU601" s="0"/>
      <c r="XEV601" s="0"/>
      <c r="XEW601" s="0"/>
      <c r="XEX601" s="0"/>
      <c r="XEY601" s="0"/>
      <c r="XEZ601" s="0"/>
      <c r="XFA601" s="0"/>
      <c r="XFB601" s="0"/>
    </row>
    <row r="602" s="1" customFormat="true" ht="13.8" hidden="false" customHeight="false" outlineLevel="0" collapsed="false">
      <c r="XEQ602" s="0"/>
      <c r="XER602" s="0"/>
      <c r="XES602" s="0"/>
      <c r="XET602" s="0"/>
      <c r="XEU602" s="0"/>
      <c r="XEV602" s="0"/>
      <c r="XEW602" s="0"/>
      <c r="XEX602" s="0"/>
      <c r="XEY602" s="0"/>
      <c r="XEZ602" s="0"/>
      <c r="XFA602" s="0"/>
      <c r="XFB602" s="0"/>
    </row>
    <row r="603" s="1" customFormat="true" ht="13.8" hidden="false" customHeight="false" outlineLevel="0" collapsed="false">
      <c r="XEQ603" s="0"/>
      <c r="XER603" s="0"/>
      <c r="XES603" s="0"/>
      <c r="XET603" s="0"/>
      <c r="XEU603" s="0"/>
      <c r="XEV603" s="0"/>
      <c r="XEW603" s="0"/>
      <c r="XEX603" s="0"/>
      <c r="XEY603" s="0"/>
      <c r="XEZ603" s="0"/>
      <c r="XFA603" s="0"/>
      <c r="XFB603" s="0"/>
    </row>
    <row r="604" s="1" customFormat="true" ht="13.8" hidden="false" customHeight="false" outlineLevel="0" collapsed="false">
      <c r="XEQ604" s="0"/>
      <c r="XER604" s="0"/>
      <c r="XES604" s="0"/>
      <c r="XET604" s="0"/>
      <c r="XEU604" s="0"/>
      <c r="XEV604" s="0"/>
      <c r="XEW604" s="0"/>
      <c r="XEX604" s="0"/>
      <c r="XEY604" s="0"/>
      <c r="XEZ604" s="0"/>
      <c r="XFA604" s="0"/>
      <c r="XFB604" s="0"/>
    </row>
    <row r="605" s="1" customFormat="true" ht="13.8" hidden="false" customHeight="false" outlineLevel="0" collapsed="false">
      <c r="XEQ605" s="0"/>
      <c r="XER605" s="0"/>
      <c r="XES605" s="0"/>
      <c r="XET605" s="0"/>
      <c r="XEU605" s="0"/>
      <c r="XEV605" s="0"/>
      <c r="XEW605" s="0"/>
      <c r="XEX605" s="0"/>
      <c r="XEY605" s="0"/>
      <c r="XEZ605" s="0"/>
      <c r="XFA605" s="0"/>
      <c r="XFB605" s="0"/>
    </row>
    <row r="606" s="1" customFormat="true" ht="13.8" hidden="false" customHeight="false" outlineLevel="0" collapsed="false">
      <c r="XEQ606" s="0"/>
      <c r="XER606" s="0"/>
      <c r="XES606" s="0"/>
      <c r="XET606" s="0"/>
      <c r="XEU606" s="0"/>
      <c r="XEV606" s="0"/>
      <c r="XEW606" s="0"/>
      <c r="XEX606" s="0"/>
      <c r="XEY606" s="0"/>
      <c r="XEZ606" s="0"/>
      <c r="XFA606" s="0"/>
      <c r="XFB606" s="0"/>
    </row>
    <row r="607" s="1" customFormat="true" ht="13.8" hidden="false" customHeight="false" outlineLevel="0" collapsed="false">
      <c r="XEQ607" s="0"/>
      <c r="XER607" s="0"/>
      <c r="XES607" s="0"/>
      <c r="XET607" s="0"/>
      <c r="XEU607" s="0"/>
      <c r="XEV607" s="0"/>
      <c r="XEW607" s="0"/>
      <c r="XEX607" s="0"/>
      <c r="XEY607" s="0"/>
      <c r="XEZ607" s="0"/>
      <c r="XFA607" s="0"/>
      <c r="XFB607" s="0"/>
    </row>
    <row r="608" s="1" customFormat="true" ht="13.8" hidden="false" customHeight="false" outlineLevel="0" collapsed="false">
      <c r="XEQ608" s="0"/>
      <c r="XER608" s="0"/>
      <c r="XES608" s="0"/>
      <c r="XET608" s="0"/>
      <c r="XEU608" s="0"/>
      <c r="XEV608" s="0"/>
      <c r="XEW608" s="0"/>
      <c r="XEX608" s="0"/>
      <c r="XEY608" s="0"/>
      <c r="XEZ608" s="0"/>
      <c r="XFA608" s="0"/>
      <c r="XFB608" s="0"/>
    </row>
    <row r="609" s="1" customFormat="true" ht="13.8" hidden="false" customHeight="false" outlineLevel="0" collapsed="false">
      <c r="XEQ609" s="0"/>
      <c r="XER609" s="0"/>
      <c r="XES609" s="0"/>
      <c r="XET609" s="0"/>
      <c r="XEU609" s="0"/>
      <c r="XEV609" s="0"/>
      <c r="XEW609" s="0"/>
      <c r="XEX609" s="0"/>
      <c r="XEY609" s="0"/>
      <c r="XEZ609" s="0"/>
      <c r="XFA609" s="0"/>
      <c r="XFB609" s="0"/>
    </row>
    <row r="610" s="1" customFormat="true" ht="13.8" hidden="false" customHeight="false" outlineLevel="0" collapsed="false">
      <c r="XEQ610" s="0"/>
      <c r="XER610" s="0"/>
      <c r="XES610" s="0"/>
      <c r="XET610" s="0"/>
      <c r="XEU610" s="0"/>
      <c r="XEV610" s="0"/>
      <c r="XEW610" s="0"/>
      <c r="XEX610" s="0"/>
      <c r="XEY610" s="0"/>
      <c r="XEZ610" s="0"/>
      <c r="XFA610" s="0"/>
      <c r="XFB610" s="0"/>
    </row>
    <row r="611" s="1" customFormat="true" ht="13.8" hidden="false" customHeight="false" outlineLevel="0" collapsed="false">
      <c r="XEQ611" s="0"/>
      <c r="XER611" s="0"/>
      <c r="XES611" s="0"/>
      <c r="XET611" s="0"/>
      <c r="XEU611" s="0"/>
      <c r="XEV611" s="0"/>
      <c r="XEW611" s="0"/>
      <c r="XEX611" s="0"/>
      <c r="XEY611" s="0"/>
      <c r="XEZ611" s="0"/>
      <c r="XFA611" s="0"/>
      <c r="XFB611" s="0"/>
    </row>
    <row r="612" s="1" customFormat="true" ht="13.8" hidden="false" customHeight="false" outlineLevel="0" collapsed="false">
      <c r="XEQ612" s="0"/>
      <c r="XER612" s="0"/>
      <c r="XES612" s="0"/>
      <c r="XET612" s="0"/>
      <c r="XEU612" s="0"/>
      <c r="XEV612" s="0"/>
      <c r="XEW612" s="0"/>
      <c r="XEX612" s="0"/>
      <c r="XEY612" s="0"/>
      <c r="XEZ612" s="0"/>
      <c r="XFA612" s="0"/>
      <c r="XFB612" s="0"/>
    </row>
    <row r="613" s="1" customFormat="true" ht="13.8" hidden="false" customHeight="false" outlineLevel="0" collapsed="false">
      <c r="XEQ613" s="0"/>
      <c r="XER613" s="0"/>
      <c r="XES613" s="0"/>
      <c r="XET613" s="0"/>
      <c r="XEU613" s="0"/>
      <c r="XEV613" s="0"/>
      <c r="XEW613" s="0"/>
      <c r="XEX613" s="0"/>
      <c r="XEY613" s="0"/>
      <c r="XEZ613" s="0"/>
      <c r="XFA613" s="0"/>
      <c r="XFB613" s="0"/>
    </row>
    <row r="614" s="1" customFormat="true" ht="13.8" hidden="false" customHeight="false" outlineLevel="0" collapsed="false">
      <c r="XEQ614" s="0"/>
      <c r="XER614" s="0"/>
      <c r="XES614" s="0"/>
      <c r="XET614" s="0"/>
      <c r="XEU614" s="0"/>
      <c r="XEV614" s="0"/>
      <c r="XEW614" s="0"/>
      <c r="XEX614" s="0"/>
      <c r="XEY614" s="0"/>
      <c r="XEZ614" s="0"/>
      <c r="XFA614" s="0"/>
      <c r="XFB614" s="0"/>
    </row>
    <row r="615" s="1" customFormat="true" ht="13.8" hidden="false" customHeight="false" outlineLevel="0" collapsed="false">
      <c r="XEQ615" s="0"/>
      <c r="XER615" s="0"/>
      <c r="XES615" s="0"/>
      <c r="XET615" s="0"/>
      <c r="XEU615" s="0"/>
      <c r="XEV615" s="0"/>
      <c r="XEW615" s="0"/>
      <c r="XEX615" s="0"/>
      <c r="XEY615" s="0"/>
      <c r="XEZ615" s="0"/>
      <c r="XFA615" s="0"/>
      <c r="XFB615" s="0"/>
    </row>
    <row r="616" s="1" customFormat="true" ht="13.8" hidden="false" customHeight="false" outlineLevel="0" collapsed="false">
      <c r="XEQ616" s="0"/>
      <c r="XER616" s="0"/>
      <c r="XES616" s="0"/>
      <c r="XET616" s="0"/>
      <c r="XEU616" s="0"/>
      <c r="XEV616" s="0"/>
      <c r="XEW616" s="0"/>
      <c r="XEX616" s="0"/>
      <c r="XEY616" s="0"/>
      <c r="XEZ616" s="0"/>
      <c r="XFA616" s="0"/>
      <c r="XFB616" s="0"/>
    </row>
    <row r="617" s="1" customFormat="true" ht="13.8" hidden="false" customHeight="false" outlineLevel="0" collapsed="false">
      <c r="XEQ617" s="0"/>
      <c r="XER617" s="0"/>
      <c r="XES617" s="0"/>
      <c r="XET617" s="0"/>
      <c r="XEU617" s="0"/>
      <c r="XEV617" s="0"/>
      <c r="XEW617" s="0"/>
      <c r="XEX617" s="0"/>
      <c r="XEY617" s="0"/>
      <c r="XEZ617" s="0"/>
      <c r="XFA617" s="0"/>
      <c r="XFB617" s="0"/>
    </row>
    <row r="618" s="1" customFormat="true" ht="13.8" hidden="false" customHeight="false" outlineLevel="0" collapsed="false">
      <c r="XEQ618" s="0"/>
      <c r="XER618" s="0"/>
      <c r="XES618" s="0"/>
      <c r="XET618" s="0"/>
      <c r="XEU618" s="0"/>
      <c r="XEV618" s="0"/>
      <c r="XEW618" s="0"/>
      <c r="XEX618" s="0"/>
      <c r="XEY618" s="0"/>
      <c r="XEZ618" s="0"/>
      <c r="XFA618" s="0"/>
      <c r="XFB618" s="0"/>
    </row>
    <row r="619" s="1" customFormat="true" ht="13.8" hidden="false" customHeight="false" outlineLevel="0" collapsed="false">
      <c r="XEQ619" s="0"/>
      <c r="XER619" s="0"/>
      <c r="XES619" s="0"/>
      <c r="XET619" s="0"/>
      <c r="XEU619" s="0"/>
      <c r="XEV619" s="0"/>
      <c r="XEW619" s="0"/>
      <c r="XEX619" s="0"/>
      <c r="XEY619" s="0"/>
      <c r="XEZ619" s="0"/>
      <c r="XFA619" s="0"/>
      <c r="XFB619" s="0"/>
    </row>
  </sheetData>
  <mergeCells count="415">
    <mergeCell ref="B2:E7"/>
    <mergeCell ref="B8:E8"/>
    <mergeCell ref="B9:C9"/>
    <mergeCell ref="D9:E10"/>
    <mergeCell ref="B10:C10"/>
    <mergeCell ref="E13:E55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E56"/>
    <mergeCell ref="E57:E128"/>
    <mergeCell ref="B58:D58"/>
    <mergeCell ref="B59:C59"/>
    <mergeCell ref="B60:C60"/>
    <mergeCell ref="B61:D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D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E129:E192"/>
    <mergeCell ref="B130:D130"/>
    <mergeCell ref="B131:C131"/>
    <mergeCell ref="B132:C132"/>
    <mergeCell ref="B133:D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D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E193:E261"/>
    <mergeCell ref="B194:D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D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D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E262:E370"/>
    <mergeCell ref="B263:D263"/>
    <mergeCell ref="B264:C264"/>
    <mergeCell ref="B265:C265"/>
    <mergeCell ref="B266:C266"/>
    <mergeCell ref="B267:C267"/>
    <mergeCell ref="B268:D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D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D341"/>
    <mergeCell ref="B342:D342"/>
    <mergeCell ref="B343:C343"/>
    <mergeCell ref="B344:C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E372:E38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E383:E397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E399:E414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E415"/>
    <mergeCell ref="E417:E418"/>
    <mergeCell ref="B418:C418"/>
    <mergeCell ref="E419:E420"/>
    <mergeCell ref="B420:C420"/>
    <mergeCell ref="B421:E421"/>
    <mergeCell ref="E423:E424"/>
    <mergeCell ref="B424:C424"/>
    <mergeCell ref="B425:E425"/>
  </mergeCells>
  <hyperlinks>
    <hyperlink ref="B398" r:id="rId1" display="NOTA: CRITÉRIO DE MEDIÇÃO - m2 (metro quadrado)&#10;Medido pela área de chapisco efetivamente executado. &#10;Link: https://der.es.gov.br/Media/der/Documentos/Tabela%20Referencial%20de%20Pre%C3%A7o/Referencial%20de%20Edifica%C3%A7%C3%B5es/CADERNO_ESPECIFICACOES/1203-REVESTIMENTO%20EMPREGANDO%20ARGAMASSA%20DE%20CIMENTO,%20CAL%20E%20AREIA.pdf"/>
    <hyperlink ref="B414" r:id="rId2" display="NOTA: CRITÉRIO DE MEDIÇÃO - m2 (metro quadrado)&#10;Pela área, não descontar vãos até 2 m². Para vãos superiores a 2 m², descontar apenas o que exceder, em cada vão, a essa área. &#10;Link: https://der.es.gov.br/Media/der/Documentos/Tabela%20Referencial%20de%20Pre%C3%A7o/Referencial%20de%20Edifica%C3%A7%C3%B5es/CADERNO_ESPECIFICACOES/1203-REVESTIMENTO%20EMPREGANDO%20ARGAMASSA%20DE%20CIMENTO,%20CAL%20E%20AREIA.pdf"/>
  </hyperlinks>
  <printOptions headings="false" gridLines="false" gridLinesSet="true" horizontalCentered="true" verticalCentered="false"/>
  <pageMargins left="0.565277777777778" right="0.299305555555556" top="0.590277777777778" bottom="1.19930555555556" header="0.511811023622047" footer="0.39375"/>
  <pageSetup paperSize="9" scale="4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&amp;C&amp;"Arial,Normal"&amp;KffffffRua Lourenço Roldi, 88 – Bairro São Roquinho
                                                                          CEP: 29665-000 – Telefax (027) 3729-1300 – CNPJ (MF) 01.612.865/0001-71 – São Roque do Canaã – ESua Lourenço Roldi, 88 – Bairro Sã&amp;10o Roquinho
CEP: 29665-000 – Telefax (027) 3729-1300 – CNPJ (MF) 01.612.865/0001-71 – São Roque do Canaã – ES&amp;"Times New Roman,Normal"&amp;12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4" manualBreakCount="4">
    <brk id="108" man="true" max="16383" min="0"/>
    <brk id="192" man="true" max="16383" min="0"/>
    <brk id="300" man="true" max="16383" min="0"/>
    <brk id="370" man="true" max="16383" min="0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3534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2025-08-01T15:33:10Z</cp:lastPrinted>
  <dcterms:modified xsi:type="dcterms:W3CDTF">2025-10-17T14:27:15Z</dcterms:modified>
  <cp:revision>335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