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37-2025 SCFV SÃO JACINTO\"/>
    </mc:Choice>
  </mc:AlternateContent>
  <xr:revisionPtr revIDLastSave="0" documentId="8_{F2380F22-5323-4DCB-B21C-838E94F19BD2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7" sheetId="1" r:id="rId1"/>
    <sheet name="MEMO CALCULO 07" sheetId="2" r:id="rId2"/>
  </sheets>
  <definedNames>
    <definedName name="_xlnm.Print_Area" localSheetId="0">'MEDIÇÃO 7'!$A$1:$N$233</definedName>
    <definedName name="_xlnm.Print_Area" localSheetId="1">'MEMO CALCULO 07'!$A$1:$E$202</definedName>
    <definedName name="Print_Area_0" localSheetId="0">'MEDIÇÃO 7'!$A$1:$N$213</definedName>
    <definedName name="Print_Area_0_0" localSheetId="0">'MEDIÇÃO 7'!$A$1:$N$214</definedName>
    <definedName name="Print_Area_0_0_0" localSheetId="0">'MEDIÇÃO 7'!$A$1:$N$212</definedName>
    <definedName name="Print_Area_0_0_0_0" localSheetId="0">'MEDIÇÃO 7'!$A$1:$N$210</definedName>
    <definedName name="Print_Area_0_0_0_0" localSheetId="1">'MEMO CALCULO 07'!$A$1:$E$200</definedName>
    <definedName name="Print_Area_0_0_0_0_0" localSheetId="0">'MEDIÇÃO 7'!$A$13:$N$212</definedName>
    <definedName name="Print_Area_0_0_0_0_0_0" localSheetId="0">'MEDIÇÃO 7'!$A$13:$N$209</definedName>
    <definedName name="_xlnm.Print_Titles" localSheetId="0">'MEDIÇÃO 7'!$A:$N,'MEDIÇÃO 7'!$1:$11</definedName>
  </definedNames>
  <calcPr calcId="191029" iterateDelta="1E-4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91" i="2" l="1"/>
  <c r="D191" i="2"/>
  <c r="C191" i="2"/>
  <c r="C190" i="2"/>
  <c r="E186" i="2"/>
  <c r="D186" i="2"/>
  <c r="C186" i="2"/>
  <c r="C185" i="2"/>
  <c r="E181" i="2"/>
  <c r="I185" i="1" s="1"/>
  <c r="D181" i="2"/>
  <c r="C181" i="2"/>
  <c r="C180" i="2"/>
  <c r="E163" i="2"/>
  <c r="D163" i="2"/>
  <c r="C163" i="2"/>
  <c r="C162" i="2"/>
  <c r="C161" i="2"/>
  <c r="E158" i="2"/>
  <c r="I106" i="1" s="1"/>
  <c r="L106" i="1" s="1"/>
  <c r="D158" i="2"/>
  <c r="C158" i="2"/>
  <c r="E155" i="2"/>
  <c r="I105" i="1" s="1"/>
  <c r="D155" i="2"/>
  <c r="C155" i="2"/>
  <c r="D149" i="2"/>
  <c r="E149" i="2" s="1"/>
  <c r="I102" i="1" s="1"/>
  <c r="C149" i="2"/>
  <c r="E147" i="2"/>
  <c r="I101" i="1" s="1"/>
  <c r="J101" i="1" s="1"/>
  <c r="D147" i="2"/>
  <c r="C147" i="2"/>
  <c r="E136" i="2"/>
  <c r="D136" i="2"/>
  <c r="C136" i="2"/>
  <c r="E131" i="2"/>
  <c r="I99" i="1" s="1"/>
  <c r="L99" i="1" s="1"/>
  <c r="D131" i="2"/>
  <c r="C131" i="2"/>
  <c r="E118" i="2"/>
  <c r="D118" i="2"/>
  <c r="C118" i="2"/>
  <c r="E114" i="2"/>
  <c r="D114" i="2"/>
  <c r="C114" i="2"/>
  <c r="E107" i="2"/>
  <c r="D107" i="2"/>
  <c r="C107" i="2"/>
  <c r="D105" i="2"/>
  <c r="C105" i="2"/>
  <c r="E89" i="2"/>
  <c r="D89" i="2"/>
  <c r="C89" i="2"/>
  <c r="C88" i="2"/>
  <c r="E86" i="2"/>
  <c r="D86" i="2"/>
  <c r="C86" i="2"/>
  <c r="E84" i="2"/>
  <c r="D84" i="2"/>
  <c r="C84" i="2"/>
  <c r="E82" i="2"/>
  <c r="D82" i="2"/>
  <c r="C82" i="2"/>
  <c r="E77" i="2"/>
  <c r="D77" i="2"/>
  <c r="C77" i="2"/>
  <c r="D72" i="2"/>
  <c r="E72" i="2" s="1"/>
  <c r="I85" i="1" s="1"/>
  <c r="C72" i="2"/>
  <c r="E67" i="2"/>
  <c r="D67" i="2"/>
  <c r="C67" i="2"/>
  <c r="C66" i="2"/>
  <c r="C65" i="2"/>
  <c r="E49" i="2"/>
  <c r="D49" i="2"/>
  <c r="C49" i="2"/>
  <c r="C48" i="2"/>
  <c r="C47" i="2"/>
  <c r="E30" i="2"/>
  <c r="I61" i="1" s="1"/>
  <c r="D30" i="2"/>
  <c r="C30" i="2"/>
  <c r="C29" i="2"/>
  <c r="E25" i="2"/>
  <c r="D25" i="2"/>
  <c r="C25" i="2"/>
  <c r="C24" i="2"/>
  <c r="E18" i="2"/>
  <c r="D18" i="2"/>
  <c r="C18" i="2"/>
  <c r="C17" i="2"/>
  <c r="E14" i="2"/>
  <c r="I29" i="1" s="1"/>
  <c r="J29" i="1" s="1"/>
  <c r="D14" i="2"/>
  <c r="C14" i="2"/>
  <c r="C13" i="2"/>
  <c r="J202" i="1"/>
  <c r="F202" i="1"/>
  <c r="I198" i="1"/>
  <c r="H198" i="1"/>
  <c r="G198" i="1"/>
  <c r="I196" i="1"/>
  <c r="H196" i="1"/>
  <c r="G196" i="1"/>
  <c r="I195" i="1"/>
  <c r="H195" i="1"/>
  <c r="G195" i="1"/>
  <c r="I194" i="1"/>
  <c r="H194" i="1"/>
  <c r="G194" i="1"/>
  <c r="I193" i="1"/>
  <c r="K193" i="1" s="1"/>
  <c r="H193" i="1"/>
  <c r="G193" i="1"/>
  <c r="I191" i="1"/>
  <c r="H191" i="1"/>
  <c r="G191" i="1"/>
  <c r="I190" i="1"/>
  <c r="H190" i="1"/>
  <c r="G190" i="1"/>
  <c r="I189" i="1"/>
  <c r="H189" i="1"/>
  <c r="G189" i="1"/>
  <c r="I188" i="1"/>
  <c r="K188" i="1" s="1"/>
  <c r="H188" i="1"/>
  <c r="G188" i="1"/>
  <c r="K187" i="1"/>
  <c r="I187" i="1"/>
  <c r="H187" i="1"/>
  <c r="G187" i="1"/>
  <c r="I186" i="1"/>
  <c r="H186" i="1"/>
  <c r="G186" i="1"/>
  <c r="H185" i="1"/>
  <c r="G185" i="1"/>
  <c r="I184" i="1"/>
  <c r="H184" i="1"/>
  <c r="G184" i="1"/>
  <c r="I183" i="1"/>
  <c r="H183" i="1"/>
  <c r="G183" i="1"/>
  <c r="I181" i="1"/>
  <c r="H181" i="1"/>
  <c r="G181" i="1"/>
  <c r="I180" i="1"/>
  <c r="L180" i="1" s="1"/>
  <c r="H180" i="1"/>
  <c r="G180" i="1"/>
  <c r="I179" i="1"/>
  <c r="J179" i="1" s="1"/>
  <c r="H179" i="1"/>
  <c r="G179" i="1"/>
  <c r="M179" i="1" s="1"/>
  <c r="I178" i="1"/>
  <c r="H178" i="1"/>
  <c r="G178" i="1"/>
  <c r="I176" i="1"/>
  <c r="J176" i="1" s="1"/>
  <c r="H176" i="1"/>
  <c r="G176" i="1"/>
  <c r="M176" i="1" s="1"/>
  <c r="I175" i="1"/>
  <c r="H175" i="1"/>
  <c r="G175" i="1"/>
  <c r="I174" i="1"/>
  <c r="L174" i="1" s="1"/>
  <c r="H174" i="1"/>
  <c r="G174" i="1"/>
  <c r="I173" i="1"/>
  <c r="J173" i="1" s="1"/>
  <c r="H173" i="1"/>
  <c r="G173" i="1"/>
  <c r="I172" i="1"/>
  <c r="H172" i="1"/>
  <c r="G172" i="1"/>
  <c r="I170" i="1"/>
  <c r="H170" i="1"/>
  <c r="G170" i="1"/>
  <c r="I169" i="1"/>
  <c r="H169" i="1"/>
  <c r="G169" i="1"/>
  <c r="I168" i="1"/>
  <c r="H168" i="1"/>
  <c r="G168" i="1"/>
  <c r="I167" i="1"/>
  <c r="H167" i="1"/>
  <c r="G167" i="1"/>
  <c r="I165" i="1"/>
  <c r="L165" i="1" s="1"/>
  <c r="H165" i="1"/>
  <c r="G165" i="1"/>
  <c r="L164" i="1"/>
  <c r="I164" i="1"/>
  <c r="J164" i="1" s="1"/>
  <c r="M164" i="1" s="1"/>
  <c r="H164" i="1"/>
  <c r="G164" i="1"/>
  <c r="I163" i="1"/>
  <c r="K163" i="1" s="1"/>
  <c r="N163" i="1" s="1"/>
  <c r="H163" i="1"/>
  <c r="G163" i="1"/>
  <c r="I162" i="1"/>
  <c r="L162" i="1" s="1"/>
  <c r="H162" i="1"/>
  <c r="G162" i="1"/>
  <c r="I161" i="1"/>
  <c r="J161" i="1" s="1"/>
  <c r="M161" i="1" s="1"/>
  <c r="H161" i="1"/>
  <c r="G161" i="1"/>
  <c r="I159" i="1"/>
  <c r="K159" i="1" s="1"/>
  <c r="N159" i="1" s="1"/>
  <c r="H159" i="1"/>
  <c r="G159" i="1"/>
  <c r="K158" i="1"/>
  <c r="I158" i="1"/>
  <c r="L158" i="1" s="1"/>
  <c r="H158" i="1"/>
  <c r="G158" i="1"/>
  <c r="I157" i="1"/>
  <c r="J157" i="1" s="1"/>
  <c r="M157" i="1" s="1"/>
  <c r="H157" i="1"/>
  <c r="G157" i="1"/>
  <c r="I156" i="1"/>
  <c r="H156" i="1"/>
  <c r="G156" i="1"/>
  <c r="M153" i="1"/>
  <c r="L153" i="1"/>
  <c r="I153" i="1"/>
  <c r="J153" i="1" s="1"/>
  <c r="H153" i="1"/>
  <c r="G153" i="1"/>
  <c r="I152" i="1"/>
  <c r="K152" i="1" s="1"/>
  <c r="N152" i="1" s="1"/>
  <c r="H152" i="1"/>
  <c r="G152" i="1"/>
  <c r="J151" i="1"/>
  <c r="I151" i="1"/>
  <c r="L151" i="1" s="1"/>
  <c r="H151" i="1"/>
  <c r="G151" i="1"/>
  <c r="M151" i="1" s="1"/>
  <c r="I150" i="1"/>
  <c r="J150" i="1" s="1"/>
  <c r="H150" i="1"/>
  <c r="G150" i="1"/>
  <c r="M150" i="1" s="1"/>
  <c r="I149" i="1"/>
  <c r="K149" i="1" s="1"/>
  <c r="H149" i="1"/>
  <c r="G149" i="1"/>
  <c r="I148" i="1"/>
  <c r="L148" i="1" s="1"/>
  <c r="H148" i="1"/>
  <c r="G148" i="1"/>
  <c r="I147" i="1"/>
  <c r="J147" i="1" s="1"/>
  <c r="M147" i="1" s="1"/>
  <c r="H147" i="1"/>
  <c r="G147" i="1"/>
  <c r="I146" i="1"/>
  <c r="K146" i="1" s="1"/>
  <c r="H146" i="1"/>
  <c r="G146" i="1"/>
  <c r="I145" i="1"/>
  <c r="L145" i="1" s="1"/>
  <c r="H145" i="1"/>
  <c r="G145" i="1"/>
  <c r="I144" i="1"/>
  <c r="J144" i="1" s="1"/>
  <c r="M144" i="1" s="1"/>
  <c r="H144" i="1"/>
  <c r="G144" i="1"/>
  <c r="K143" i="1"/>
  <c r="I143" i="1"/>
  <c r="H143" i="1"/>
  <c r="G143" i="1"/>
  <c r="I142" i="1"/>
  <c r="L142" i="1" s="1"/>
  <c r="H142" i="1"/>
  <c r="G142" i="1"/>
  <c r="I141" i="1"/>
  <c r="J141" i="1" s="1"/>
  <c r="H141" i="1"/>
  <c r="G141" i="1"/>
  <c r="I140" i="1"/>
  <c r="K140" i="1" s="1"/>
  <c r="N140" i="1" s="1"/>
  <c r="H140" i="1"/>
  <c r="G140" i="1"/>
  <c r="I139" i="1"/>
  <c r="L139" i="1" s="1"/>
  <c r="H139" i="1"/>
  <c r="G139" i="1"/>
  <c r="I138" i="1"/>
  <c r="J138" i="1" s="1"/>
  <c r="M138" i="1" s="1"/>
  <c r="H138" i="1"/>
  <c r="G138" i="1"/>
  <c r="K137" i="1"/>
  <c r="N137" i="1" s="1"/>
  <c r="I137" i="1"/>
  <c r="H137" i="1"/>
  <c r="G137" i="1"/>
  <c r="I136" i="1"/>
  <c r="L136" i="1" s="1"/>
  <c r="H136" i="1"/>
  <c r="G136" i="1"/>
  <c r="I135" i="1"/>
  <c r="J135" i="1" s="1"/>
  <c r="M135" i="1" s="1"/>
  <c r="H135" i="1"/>
  <c r="G135" i="1"/>
  <c r="I133" i="1"/>
  <c r="K133" i="1" s="1"/>
  <c r="H133" i="1"/>
  <c r="G133" i="1"/>
  <c r="I132" i="1"/>
  <c r="L132" i="1" s="1"/>
  <c r="H132" i="1"/>
  <c r="G132" i="1"/>
  <c r="I131" i="1"/>
  <c r="J131" i="1" s="1"/>
  <c r="M131" i="1" s="1"/>
  <c r="H131" i="1"/>
  <c r="G131" i="1"/>
  <c r="K130" i="1"/>
  <c r="N130" i="1" s="1"/>
  <c r="I130" i="1"/>
  <c r="H130" i="1"/>
  <c r="G130" i="1"/>
  <c r="I129" i="1"/>
  <c r="L129" i="1" s="1"/>
  <c r="H129" i="1"/>
  <c r="G129" i="1"/>
  <c r="I128" i="1"/>
  <c r="J128" i="1" s="1"/>
  <c r="M128" i="1" s="1"/>
  <c r="H128" i="1"/>
  <c r="G128" i="1"/>
  <c r="I127" i="1"/>
  <c r="H127" i="1"/>
  <c r="G127" i="1"/>
  <c r="I126" i="1"/>
  <c r="L126" i="1" s="1"/>
  <c r="H126" i="1"/>
  <c r="G126" i="1"/>
  <c r="I125" i="1"/>
  <c r="J125" i="1" s="1"/>
  <c r="M125" i="1" s="1"/>
  <c r="H125" i="1"/>
  <c r="G125" i="1"/>
  <c r="I124" i="1"/>
  <c r="H124" i="1"/>
  <c r="G124" i="1"/>
  <c r="I122" i="1"/>
  <c r="L122" i="1" s="1"/>
  <c r="H122" i="1"/>
  <c r="G122" i="1"/>
  <c r="I121" i="1"/>
  <c r="H121" i="1"/>
  <c r="G121" i="1"/>
  <c r="I120" i="1"/>
  <c r="H120" i="1"/>
  <c r="G120" i="1"/>
  <c r="I119" i="1"/>
  <c r="J119" i="1" s="1"/>
  <c r="H119" i="1"/>
  <c r="G119" i="1"/>
  <c r="I118" i="1"/>
  <c r="L118" i="1" s="1"/>
  <c r="H118" i="1"/>
  <c r="G118" i="1"/>
  <c r="I115" i="1"/>
  <c r="J115" i="1" s="1"/>
  <c r="H115" i="1"/>
  <c r="G115" i="1"/>
  <c r="I114" i="1"/>
  <c r="L114" i="1" s="1"/>
  <c r="H114" i="1"/>
  <c r="G114" i="1"/>
  <c r="I113" i="1"/>
  <c r="H113" i="1"/>
  <c r="G113" i="1"/>
  <c r="K111" i="1"/>
  <c r="I111" i="1"/>
  <c r="J111" i="1" s="1"/>
  <c r="H111" i="1"/>
  <c r="G111" i="1"/>
  <c r="M111" i="1" s="1"/>
  <c r="I110" i="1"/>
  <c r="L110" i="1" s="1"/>
  <c r="H110" i="1"/>
  <c r="G110" i="1"/>
  <c r="I109" i="1"/>
  <c r="K109" i="1" s="1"/>
  <c r="H109" i="1"/>
  <c r="G109" i="1"/>
  <c r="K108" i="1"/>
  <c r="N108" i="1" s="1"/>
  <c r="I108" i="1"/>
  <c r="J108" i="1" s="1"/>
  <c r="H108" i="1"/>
  <c r="G108" i="1"/>
  <c r="M108" i="1" s="1"/>
  <c r="H106" i="1"/>
  <c r="G106" i="1"/>
  <c r="H105" i="1"/>
  <c r="G105" i="1"/>
  <c r="I104" i="1"/>
  <c r="J104" i="1" s="1"/>
  <c r="H104" i="1"/>
  <c r="G104" i="1"/>
  <c r="M104" i="1" s="1"/>
  <c r="K103" i="1"/>
  <c r="J103" i="1"/>
  <c r="I103" i="1"/>
  <c r="L103" i="1" s="1"/>
  <c r="H103" i="1"/>
  <c r="G103" i="1"/>
  <c r="M103" i="1" s="1"/>
  <c r="H102" i="1"/>
  <c r="G102" i="1"/>
  <c r="H101" i="1"/>
  <c r="G101" i="1"/>
  <c r="I100" i="1"/>
  <c r="L100" i="1" s="1"/>
  <c r="H100" i="1"/>
  <c r="G100" i="1"/>
  <c r="H99" i="1"/>
  <c r="G99" i="1"/>
  <c r="L98" i="1"/>
  <c r="K98" i="1"/>
  <c r="I98" i="1"/>
  <c r="J98" i="1" s="1"/>
  <c r="H98" i="1"/>
  <c r="G98" i="1"/>
  <c r="M98" i="1" s="1"/>
  <c r="I97" i="1"/>
  <c r="L97" i="1" s="1"/>
  <c r="H97" i="1"/>
  <c r="G97" i="1"/>
  <c r="I96" i="1"/>
  <c r="H96" i="1"/>
  <c r="G96" i="1"/>
  <c r="I95" i="1"/>
  <c r="J95" i="1" s="1"/>
  <c r="H95" i="1"/>
  <c r="G95" i="1"/>
  <c r="I94" i="1"/>
  <c r="L94" i="1" s="1"/>
  <c r="H94" i="1"/>
  <c r="G94" i="1"/>
  <c r="I92" i="1"/>
  <c r="L92" i="1" s="1"/>
  <c r="H92" i="1"/>
  <c r="G92" i="1"/>
  <c r="I91" i="1"/>
  <c r="J91" i="1" s="1"/>
  <c r="H91" i="1"/>
  <c r="G91" i="1"/>
  <c r="I90" i="1"/>
  <c r="L90" i="1" s="1"/>
  <c r="H90" i="1"/>
  <c r="G90" i="1"/>
  <c r="L89" i="1"/>
  <c r="I89" i="1"/>
  <c r="H89" i="1"/>
  <c r="G89" i="1"/>
  <c r="I88" i="1"/>
  <c r="J88" i="1" s="1"/>
  <c r="H88" i="1"/>
  <c r="G88" i="1"/>
  <c r="I87" i="1"/>
  <c r="L87" i="1" s="1"/>
  <c r="H87" i="1"/>
  <c r="G87" i="1"/>
  <c r="I86" i="1"/>
  <c r="H86" i="1"/>
  <c r="G86" i="1"/>
  <c r="H85" i="1"/>
  <c r="G85" i="1"/>
  <c r="I84" i="1"/>
  <c r="L84" i="1" s="1"/>
  <c r="H84" i="1"/>
  <c r="G84" i="1"/>
  <c r="I82" i="1"/>
  <c r="H82" i="1"/>
  <c r="G82" i="1"/>
  <c r="K80" i="1"/>
  <c r="I80" i="1"/>
  <c r="J80" i="1" s="1"/>
  <c r="H80" i="1"/>
  <c r="G80" i="1"/>
  <c r="M80" i="1" s="1"/>
  <c r="I79" i="1"/>
  <c r="H79" i="1"/>
  <c r="G79" i="1"/>
  <c r="I76" i="1"/>
  <c r="J76" i="1" s="1"/>
  <c r="H76" i="1"/>
  <c r="G76" i="1"/>
  <c r="M76" i="1" s="1"/>
  <c r="K75" i="1"/>
  <c r="J75" i="1"/>
  <c r="I75" i="1"/>
  <c r="L75" i="1" s="1"/>
  <c r="H75" i="1"/>
  <c r="G75" i="1"/>
  <c r="M75" i="1" s="1"/>
  <c r="I74" i="1"/>
  <c r="H74" i="1"/>
  <c r="G74" i="1"/>
  <c r="I72" i="1"/>
  <c r="H72" i="1"/>
  <c r="G72" i="1"/>
  <c r="K70" i="1"/>
  <c r="J70" i="1"/>
  <c r="I70" i="1"/>
  <c r="L70" i="1" s="1"/>
  <c r="H70" i="1"/>
  <c r="G70" i="1"/>
  <c r="I68" i="1"/>
  <c r="J68" i="1" s="1"/>
  <c r="H68" i="1"/>
  <c r="G68" i="1"/>
  <c r="I67" i="1"/>
  <c r="L67" i="1" s="1"/>
  <c r="H67" i="1"/>
  <c r="G67" i="1"/>
  <c r="I65" i="1"/>
  <c r="K65" i="1" s="1"/>
  <c r="H65" i="1"/>
  <c r="G65" i="1"/>
  <c r="I64" i="1"/>
  <c r="K64" i="1" s="1"/>
  <c r="N64" i="1" s="1"/>
  <c r="H64" i="1"/>
  <c r="G64" i="1"/>
  <c r="H61" i="1"/>
  <c r="G61" i="1"/>
  <c r="J59" i="1"/>
  <c r="M59" i="1" s="1"/>
  <c r="I59" i="1"/>
  <c r="L59" i="1" s="1"/>
  <c r="H59" i="1"/>
  <c r="G59" i="1"/>
  <c r="I58" i="1"/>
  <c r="K58" i="1" s="1"/>
  <c r="H58" i="1"/>
  <c r="G58" i="1"/>
  <c r="I57" i="1"/>
  <c r="L57" i="1" s="1"/>
  <c r="H57" i="1"/>
  <c r="G57" i="1"/>
  <c r="I56" i="1"/>
  <c r="L56" i="1" s="1"/>
  <c r="H56" i="1"/>
  <c r="G56" i="1"/>
  <c r="I55" i="1"/>
  <c r="K55" i="1" s="1"/>
  <c r="H55" i="1"/>
  <c r="G55" i="1"/>
  <c r="J53" i="1"/>
  <c r="M53" i="1" s="1"/>
  <c r="I53" i="1"/>
  <c r="L53" i="1" s="1"/>
  <c r="H53" i="1"/>
  <c r="G53" i="1"/>
  <c r="I52" i="1"/>
  <c r="K52" i="1" s="1"/>
  <c r="H52" i="1"/>
  <c r="G52" i="1"/>
  <c r="J50" i="1"/>
  <c r="I50" i="1"/>
  <c r="L50" i="1" s="1"/>
  <c r="H50" i="1"/>
  <c r="G50" i="1"/>
  <c r="M50" i="1" s="1"/>
  <c r="I49" i="1"/>
  <c r="L49" i="1" s="1"/>
  <c r="H49" i="1"/>
  <c r="G49" i="1"/>
  <c r="K48" i="1"/>
  <c r="I48" i="1"/>
  <c r="J48" i="1" s="1"/>
  <c r="H48" i="1"/>
  <c r="G48" i="1"/>
  <c r="I47" i="1"/>
  <c r="H47" i="1"/>
  <c r="G47" i="1"/>
  <c r="I46" i="1"/>
  <c r="K46" i="1" s="1"/>
  <c r="H46" i="1"/>
  <c r="G46" i="1"/>
  <c r="I44" i="1"/>
  <c r="H44" i="1"/>
  <c r="G44" i="1"/>
  <c r="I43" i="1"/>
  <c r="J43" i="1" s="1"/>
  <c r="H43" i="1"/>
  <c r="G43" i="1"/>
  <c r="I42" i="1"/>
  <c r="J42" i="1" s="1"/>
  <c r="H42" i="1"/>
  <c r="G42" i="1"/>
  <c r="M42" i="1" s="1"/>
  <c r="I41" i="1"/>
  <c r="H41" i="1"/>
  <c r="G41" i="1"/>
  <c r="I40" i="1"/>
  <c r="K40" i="1" s="1"/>
  <c r="H40" i="1"/>
  <c r="G40" i="1"/>
  <c r="I39" i="1"/>
  <c r="J39" i="1" s="1"/>
  <c r="H39" i="1"/>
  <c r="G39" i="1"/>
  <c r="I37" i="1"/>
  <c r="K37" i="1" s="1"/>
  <c r="H37" i="1"/>
  <c r="G37" i="1"/>
  <c r="L36" i="1"/>
  <c r="K36" i="1"/>
  <c r="N36" i="1" s="1"/>
  <c r="I36" i="1"/>
  <c r="J36" i="1" s="1"/>
  <c r="H36" i="1"/>
  <c r="G36" i="1"/>
  <c r="M36" i="1" s="1"/>
  <c r="I35" i="1"/>
  <c r="J35" i="1" s="1"/>
  <c r="H35" i="1"/>
  <c r="G35" i="1"/>
  <c r="I34" i="1"/>
  <c r="L34" i="1" s="1"/>
  <c r="H34" i="1"/>
  <c r="G34" i="1"/>
  <c r="I33" i="1"/>
  <c r="J33" i="1" s="1"/>
  <c r="H33" i="1"/>
  <c r="G33" i="1"/>
  <c r="I32" i="1"/>
  <c r="H32" i="1"/>
  <c r="G32" i="1"/>
  <c r="I31" i="1"/>
  <c r="J31" i="1" s="1"/>
  <c r="H31" i="1"/>
  <c r="G31" i="1"/>
  <c r="H29" i="1"/>
  <c r="G29" i="1"/>
  <c r="I28" i="1"/>
  <c r="L28" i="1" s="1"/>
  <c r="H28" i="1"/>
  <c r="G28" i="1"/>
  <c r="I27" i="1"/>
  <c r="J27" i="1" s="1"/>
  <c r="M27" i="1" s="1"/>
  <c r="H27" i="1"/>
  <c r="G27" i="1"/>
  <c r="I25" i="1"/>
  <c r="J25" i="1" s="1"/>
  <c r="H25" i="1"/>
  <c r="G25" i="1"/>
  <c r="I23" i="1"/>
  <c r="H23" i="1"/>
  <c r="G23" i="1"/>
  <c r="L22" i="1"/>
  <c r="I22" i="1"/>
  <c r="K22" i="1" s="1"/>
  <c r="H22" i="1"/>
  <c r="G22" i="1"/>
  <c r="L21" i="1"/>
  <c r="K21" i="1"/>
  <c r="N21" i="1" s="1"/>
  <c r="I21" i="1"/>
  <c r="J21" i="1" s="1"/>
  <c r="H21" i="1"/>
  <c r="G21" i="1"/>
  <c r="M21" i="1" s="1"/>
  <c r="F17" i="1"/>
  <c r="E13" i="1"/>
  <c r="K61" i="1" l="1"/>
  <c r="J61" i="1"/>
  <c r="M61" i="1" s="1"/>
  <c r="M60" i="1" s="1"/>
  <c r="K68" i="1"/>
  <c r="N68" i="1" s="1"/>
  <c r="L64" i="1"/>
  <c r="L141" i="1"/>
  <c r="M33" i="1"/>
  <c r="K42" i="1"/>
  <c r="L48" i="1"/>
  <c r="J55" i="1"/>
  <c r="M55" i="1" s="1"/>
  <c r="M68" i="1"/>
  <c r="K76" i="1"/>
  <c r="N76" i="1" s="1"/>
  <c r="N80" i="1"/>
  <c r="K104" i="1"/>
  <c r="N104" i="1" s="1"/>
  <c r="J110" i="1"/>
  <c r="M110" i="1" s="1"/>
  <c r="L111" i="1"/>
  <c r="N143" i="1"/>
  <c r="K150" i="1"/>
  <c r="K151" i="1"/>
  <c r="K33" i="1"/>
  <c r="N33" i="1" s="1"/>
  <c r="M101" i="1"/>
  <c r="M56" i="1"/>
  <c r="L76" i="1"/>
  <c r="N97" i="1"/>
  <c r="L104" i="1"/>
  <c r="K110" i="1"/>
  <c r="M115" i="1"/>
  <c r="M141" i="1"/>
  <c r="N149" i="1"/>
  <c r="L150" i="1"/>
  <c r="N193" i="1"/>
  <c r="J97" i="1"/>
  <c r="M97" i="1" s="1"/>
  <c r="J142" i="1"/>
  <c r="M142" i="1" s="1"/>
  <c r="M29" i="1"/>
  <c r="N115" i="1"/>
  <c r="N133" i="1"/>
  <c r="N42" i="1"/>
  <c r="K43" i="1"/>
  <c r="J56" i="1"/>
  <c r="J64" i="1"/>
  <c r="M64" i="1" s="1"/>
  <c r="L68" i="1"/>
  <c r="K97" i="1"/>
  <c r="K100" i="1"/>
  <c r="N100" i="1" s="1"/>
  <c r="K115" i="1"/>
  <c r="K141" i="1"/>
  <c r="K142" i="1"/>
  <c r="N146" i="1"/>
  <c r="K165" i="1"/>
  <c r="J85" i="1"/>
  <c r="M85" i="1" s="1"/>
  <c r="L85" i="1"/>
  <c r="K85" i="1"/>
  <c r="N85" i="1" s="1"/>
  <c r="K27" i="1"/>
  <c r="N27" i="1" s="1"/>
  <c r="K31" i="1"/>
  <c r="J148" i="1"/>
  <c r="M148" i="1" s="1"/>
  <c r="K25" i="1"/>
  <c r="N25" i="1" s="1"/>
  <c r="L27" i="1"/>
  <c r="L31" i="1"/>
  <c r="J34" i="1"/>
  <c r="M34" i="1" s="1"/>
  <c r="K39" i="1"/>
  <c r="N39" i="1" s="1"/>
  <c r="L40" i="1"/>
  <c r="J52" i="1"/>
  <c r="M52" i="1" s="1"/>
  <c r="M51" i="1" s="1"/>
  <c r="J57" i="1"/>
  <c r="J58" i="1"/>
  <c r="M58" i="1" s="1"/>
  <c r="N65" i="1"/>
  <c r="J67" i="1"/>
  <c r="M67" i="1" s="1"/>
  <c r="M88" i="1"/>
  <c r="K90" i="1"/>
  <c r="N90" i="1" s="1"/>
  <c r="L91" i="1"/>
  <c r="K95" i="1"/>
  <c r="N95" i="1" s="1"/>
  <c r="K106" i="1"/>
  <c r="N106" i="1" s="1"/>
  <c r="J118" i="1"/>
  <c r="M118" i="1" s="1"/>
  <c r="K119" i="1"/>
  <c r="N119" i="1" s="1"/>
  <c r="K135" i="1"/>
  <c r="K144" i="1"/>
  <c r="N144" i="1" s="1"/>
  <c r="J145" i="1"/>
  <c r="M145" i="1" s="1"/>
  <c r="L147" i="1"/>
  <c r="K148" i="1"/>
  <c r="N148" i="1" s="1"/>
  <c r="L157" i="1"/>
  <c r="K161" i="1"/>
  <c r="J162" i="1"/>
  <c r="M162" i="1" s="1"/>
  <c r="K180" i="1"/>
  <c r="K87" i="1"/>
  <c r="N87" i="1" s="1"/>
  <c r="J90" i="1"/>
  <c r="M90" i="1" s="1"/>
  <c r="K91" i="1"/>
  <c r="N91" i="1" s="1"/>
  <c r="J136" i="1"/>
  <c r="M136" i="1" s="1"/>
  <c r="L25" i="1"/>
  <c r="K34" i="1"/>
  <c r="N34" i="1" s="1"/>
  <c r="L39" i="1"/>
  <c r="N111" i="1"/>
  <c r="K118" i="1"/>
  <c r="N118" i="1" s="1"/>
  <c r="L119" i="1"/>
  <c r="L161" i="1"/>
  <c r="K162" i="1"/>
  <c r="N162" i="1" s="1"/>
  <c r="N57" i="1"/>
  <c r="N180" i="1"/>
  <c r="K147" i="1"/>
  <c r="K57" i="1"/>
  <c r="L144" i="1"/>
  <c r="L33" i="1"/>
  <c r="L42" i="1"/>
  <c r="L43" i="1"/>
  <c r="M48" i="1"/>
  <c r="J49" i="1"/>
  <c r="L65" i="1"/>
  <c r="N75" i="1"/>
  <c r="J84" i="1"/>
  <c r="M84" i="1" s="1"/>
  <c r="M91" i="1"/>
  <c r="K94" i="1"/>
  <c r="N94" i="1" s="1"/>
  <c r="K101" i="1"/>
  <c r="N101" i="1" s="1"/>
  <c r="N103" i="1"/>
  <c r="J132" i="1"/>
  <c r="M132" i="1" s="1"/>
  <c r="J139" i="1"/>
  <c r="M139" i="1" s="1"/>
  <c r="M70" i="1"/>
  <c r="N98" i="1"/>
  <c r="K145" i="1"/>
  <c r="M35" i="1"/>
  <c r="M39" i="1"/>
  <c r="N48" i="1"/>
  <c r="K49" i="1"/>
  <c r="N49" i="1" s="1"/>
  <c r="M57" i="1"/>
  <c r="K84" i="1"/>
  <c r="N84" i="1" s="1"/>
  <c r="K88" i="1"/>
  <c r="N88" i="1" s="1"/>
  <c r="M95" i="1"/>
  <c r="L109" i="1"/>
  <c r="K114" i="1"/>
  <c r="N114" i="1" s="1"/>
  <c r="M119" i="1"/>
  <c r="K131" i="1"/>
  <c r="N131" i="1" s="1"/>
  <c r="K138" i="1"/>
  <c r="K139" i="1"/>
  <c r="N139" i="1" s="1"/>
  <c r="K153" i="1"/>
  <c r="K164" i="1"/>
  <c r="J165" i="1"/>
  <c r="M165" i="1" s="1"/>
  <c r="K82" i="1"/>
  <c r="N82" i="1" s="1"/>
  <c r="J82" i="1"/>
  <c r="M82" i="1" s="1"/>
  <c r="J28" i="1"/>
  <c r="J26" i="1" s="1"/>
  <c r="L79" i="1"/>
  <c r="J79" i="1"/>
  <c r="K102" i="1"/>
  <c r="J102" i="1"/>
  <c r="M102" i="1" s="1"/>
  <c r="L72" i="1"/>
  <c r="K72" i="1"/>
  <c r="N72" i="1" s="1"/>
  <c r="K74" i="1"/>
  <c r="N74" i="1" s="1"/>
  <c r="J74" i="1"/>
  <c r="K79" i="1"/>
  <c r="N79" i="1" s="1"/>
  <c r="K86" i="1"/>
  <c r="N86" i="1" s="1"/>
  <c r="J86" i="1"/>
  <c r="K96" i="1"/>
  <c r="N96" i="1" s="1"/>
  <c r="J96" i="1"/>
  <c r="M96" i="1" s="1"/>
  <c r="L102" i="1"/>
  <c r="N110" i="1"/>
  <c r="K113" i="1"/>
  <c r="N113" i="1" s="1"/>
  <c r="J113" i="1"/>
  <c r="M113" i="1" s="1"/>
  <c r="L113" i="1"/>
  <c r="L47" i="1"/>
  <c r="K47" i="1"/>
  <c r="N47" i="1" s="1"/>
  <c r="L23" i="1"/>
  <c r="K23" i="1"/>
  <c r="N23" i="1" s="1"/>
  <c r="M25" i="1"/>
  <c r="M24" i="1" s="1"/>
  <c r="N31" i="1"/>
  <c r="L37" i="1"/>
  <c r="L41" i="1"/>
  <c r="K41" i="1"/>
  <c r="N41" i="1" s="1"/>
  <c r="N43" i="1"/>
  <c r="L46" i="1"/>
  <c r="J60" i="1"/>
  <c r="K92" i="1"/>
  <c r="N92" i="1" s="1"/>
  <c r="J92" i="1"/>
  <c r="M92" i="1" s="1"/>
  <c r="L120" i="1"/>
  <c r="J120" i="1"/>
  <c r="K120" i="1"/>
  <c r="N120" i="1" s="1"/>
  <c r="J22" i="1"/>
  <c r="J20" i="1" s="1"/>
  <c r="J23" i="1"/>
  <c r="M23" i="1" s="1"/>
  <c r="K28" i="1"/>
  <c r="N28" i="1" s="1"/>
  <c r="L32" i="1"/>
  <c r="K32" i="1"/>
  <c r="N32" i="1" s="1"/>
  <c r="J40" i="1"/>
  <c r="J41" i="1"/>
  <c r="M41" i="1" s="1"/>
  <c r="L44" i="1"/>
  <c r="K44" i="1"/>
  <c r="N44" i="1" s="1"/>
  <c r="L52" i="1"/>
  <c r="L55" i="1"/>
  <c r="L58" i="1"/>
  <c r="L61" i="1"/>
  <c r="J32" i="1"/>
  <c r="M32" i="1" s="1"/>
  <c r="L35" i="1"/>
  <c r="K35" i="1"/>
  <c r="N35" i="1" s="1"/>
  <c r="N37" i="1"/>
  <c r="J44" i="1"/>
  <c r="M44" i="1" s="1"/>
  <c r="N46" i="1"/>
  <c r="M49" i="1"/>
  <c r="J65" i="1"/>
  <c r="M65" i="1" s="1"/>
  <c r="J72" i="1"/>
  <c r="M72" i="1" s="1"/>
  <c r="L74" i="1"/>
  <c r="L86" i="1"/>
  <c r="K89" i="1"/>
  <c r="N89" i="1" s="1"/>
  <c r="J89" i="1"/>
  <c r="M89" i="1" s="1"/>
  <c r="L96" i="1"/>
  <c r="M114" i="1"/>
  <c r="M28" i="1"/>
  <c r="M26" i="1" s="1"/>
  <c r="M99" i="1"/>
  <c r="J121" i="1"/>
  <c r="M121" i="1" s="1"/>
  <c r="L121" i="1"/>
  <c r="K121" i="1"/>
  <c r="M22" i="1"/>
  <c r="M20" i="1" s="1"/>
  <c r="J24" i="1"/>
  <c r="J37" i="1"/>
  <c r="M37" i="1" s="1"/>
  <c r="J46" i="1"/>
  <c r="J47" i="1"/>
  <c r="M47" i="1" s="1"/>
  <c r="N52" i="1"/>
  <c r="N55" i="1"/>
  <c r="N58" i="1"/>
  <c r="N61" i="1"/>
  <c r="L82" i="1"/>
  <c r="K105" i="1"/>
  <c r="N105" i="1" s="1"/>
  <c r="J105" i="1"/>
  <c r="M105" i="1" s="1"/>
  <c r="L105" i="1"/>
  <c r="N22" i="1"/>
  <c r="L29" i="1"/>
  <c r="K29" i="1"/>
  <c r="N29" i="1" s="1"/>
  <c r="M31" i="1"/>
  <c r="N40" i="1"/>
  <c r="M43" i="1"/>
  <c r="M86" i="1"/>
  <c r="K99" i="1"/>
  <c r="N99" i="1" s="1"/>
  <c r="J99" i="1"/>
  <c r="L169" i="1"/>
  <c r="J169" i="1"/>
  <c r="M169" i="1" s="1"/>
  <c r="K50" i="1"/>
  <c r="N50" i="1" s="1"/>
  <c r="K53" i="1"/>
  <c r="N53" i="1" s="1"/>
  <c r="K56" i="1"/>
  <c r="N56" i="1" s="1"/>
  <c r="K59" i="1"/>
  <c r="N59" i="1" s="1"/>
  <c r="K67" i="1"/>
  <c r="N67" i="1" s="1"/>
  <c r="N70" i="1"/>
  <c r="L80" i="1"/>
  <c r="L88" i="1"/>
  <c r="L95" i="1"/>
  <c r="L101" i="1"/>
  <c r="L108" i="1"/>
  <c r="J109" i="1"/>
  <c r="M109" i="1" s="1"/>
  <c r="L115" i="1"/>
  <c r="N168" i="1"/>
  <c r="K169" i="1"/>
  <c r="L168" i="1"/>
  <c r="K168" i="1"/>
  <c r="L172" i="1"/>
  <c r="J172" i="1"/>
  <c r="K172" i="1"/>
  <c r="N172" i="1" s="1"/>
  <c r="L186" i="1"/>
  <c r="J186" i="1"/>
  <c r="M186" i="1" s="1"/>
  <c r="M191" i="1"/>
  <c r="L124" i="1"/>
  <c r="J124" i="1"/>
  <c r="M124" i="1" s="1"/>
  <c r="L127" i="1"/>
  <c r="J127" i="1"/>
  <c r="M127" i="1" s="1"/>
  <c r="L130" i="1"/>
  <c r="J130" i="1"/>
  <c r="M130" i="1" s="1"/>
  <c r="L133" i="1"/>
  <c r="J133" i="1"/>
  <c r="M133" i="1" s="1"/>
  <c r="L137" i="1"/>
  <c r="J137" i="1"/>
  <c r="M137" i="1" s="1"/>
  <c r="L140" i="1"/>
  <c r="J140" i="1"/>
  <c r="M140" i="1" s="1"/>
  <c r="L143" i="1"/>
  <c r="J143" i="1"/>
  <c r="M143" i="1" s="1"/>
  <c r="J168" i="1"/>
  <c r="M168" i="1" s="1"/>
  <c r="M173" i="1"/>
  <c r="K186" i="1"/>
  <c r="N186" i="1" s="1"/>
  <c r="J122" i="1"/>
  <c r="M122" i="1" s="1"/>
  <c r="K124" i="1"/>
  <c r="N124" i="1" s="1"/>
  <c r="K125" i="1"/>
  <c r="J126" i="1"/>
  <c r="M126" i="1" s="1"/>
  <c r="K127" i="1"/>
  <c r="N127" i="1" s="1"/>
  <c r="K128" i="1"/>
  <c r="J129" i="1"/>
  <c r="M129" i="1" s="1"/>
  <c r="L156" i="1"/>
  <c r="J156" i="1"/>
  <c r="J167" i="1"/>
  <c r="M167" i="1" s="1"/>
  <c r="L167" i="1"/>
  <c r="J170" i="1"/>
  <c r="M170" i="1" s="1"/>
  <c r="L170" i="1"/>
  <c r="N185" i="1"/>
  <c r="J191" i="1"/>
  <c r="L191" i="1"/>
  <c r="K191" i="1"/>
  <c r="N191" i="1" s="1"/>
  <c r="J87" i="1"/>
  <c r="M87" i="1" s="1"/>
  <c r="J94" i="1"/>
  <c r="M94" i="1" s="1"/>
  <c r="J100" i="1"/>
  <c r="M100" i="1" s="1"/>
  <c r="N102" i="1"/>
  <c r="J106" i="1"/>
  <c r="M106" i="1" s="1"/>
  <c r="N109" i="1"/>
  <c r="J114" i="1"/>
  <c r="K122" i="1"/>
  <c r="N122" i="1" s="1"/>
  <c r="L125" i="1"/>
  <c r="K126" i="1"/>
  <c r="N126" i="1" s="1"/>
  <c r="L128" i="1"/>
  <c r="K129" i="1"/>
  <c r="N129" i="1" s="1"/>
  <c r="L131" i="1"/>
  <c r="K132" i="1"/>
  <c r="N132" i="1" s="1"/>
  <c r="L135" i="1"/>
  <c r="K136" i="1"/>
  <c r="N136" i="1" s="1"/>
  <c r="L138" i="1"/>
  <c r="K156" i="1"/>
  <c r="N156" i="1" s="1"/>
  <c r="K157" i="1"/>
  <c r="N157" i="1" s="1"/>
  <c r="J158" i="1"/>
  <c r="M158" i="1" s="1"/>
  <c r="K167" i="1"/>
  <c r="N167" i="1" s="1"/>
  <c r="N169" i="1"/>
  <c r="K170" i="1"/>
  <c r="N170" i="1" s="1"/>
  <c r="J185" i="1"/>
  <c r="M185" i="1" s="1"/>
  <c r="L185" i="1"/>
  <c r="K185" i="1"/>
  <c r="L175" i="1"/>
  <c r="J175" i="1"/>
  <c r="M175" i="1" s="1"/>
  <c r="L184" i="1"/>
  <c r="J184" i="1"/>
  <c r="M184" i="1" s="1"/>
  <c r="L190" i="1"/>
  <c r="J190" i="1"/>
  <c r="M190" i="1" s="1"/>
  <c r="N121" i="1"/>
  <c r="N125" i="1"/>
  <c r="N128" i="1"/>
  <c r="N135" i="1"/>
  <c r="N138" i="1"/>
  <c r="N141" i="1"/>
  <c r="N142" i="1"/>
  <c r="N145" i="1"/>
  <c r="N147" i="1"/>
  <c r="N150" i="1"/>
  <c r="N151" i="1"/>
  <c r="N153" i="1"/>
  <c r="K173" i="1"/>
  <c r="N173" i="1" s="1"/>
  <c r="J174" i="1"/>
  <c r="M174" i="1" s="1"/>
  <c r="K175" i="1"/>
  <c r="N175" i="1" s="1"/>
  <c r="K176" i="1"/>
  <c r="N176" i="1" s="1"/>
  <c r="L178" i="1"/>
  <c r="J178" i="1"/>
  <c r="L181" i="1"/>
  <c r="J181" i="1"/>
  <c r="M181" i="1" s="1"/>
  <c r="L183" i="1"/>
  <c r="J183" i="1"/>
  <c r="K184" i="1"/>
  <c r="N184" i="1" s="1"/>
  <c r="N188" i="1"/>
  <c r="L189" i="1"/>
  <c r="J189" i="1"/>
  <c r="M189" i="1" s="1"/>
  <c r="K190" i="1"/>
  <c r="N190" i="1" s="1"/>
  <c r="L146" i="1"/>
  <c r="J146" i="1"/>
  <c r="M146" i="1" s="1"/>
  <c r="L149" i="1"/>
  <c r="J149" i="1"/>
  <c r="M149" i="1" s="1"/>
  <c r="L152" i="1"/>
  <c r="J152" i="1"/>
  <c r="M152" i="1" s="1"/>
  <c r="N158" i="1"/>
  <c r="N161" i="1"/>
  <c r="N164" i="1"/>
  <c r="N165" i="1"/>
  <c r="L173" i="1"/>
  <c r="K174" i="1"/>
  <c r="N174" i="1" s="1"/>
  <c r="L176" i="1"/>
  <c r="K178" i="1"/>
  <c r="N178" i="1" s="1"/>
  <c r="K179" i="1"/>
  <c r="N179" i="1" s="1"/>
  <c r="J180" i="1"/>
  <c r="M180" i="1" s="1"/>
  <c r="K181" i="1"/>
  <c r="N181" i="1" s="1"/>
  <c r="K183" i="1"/>
  <c r="N183" i="1" s="1"/>
  <c r="N187" i="1"/>
  <c r="J188" i="1"/>
  <c r="M188" i="1" s="1"/>
  <c r="L188" i="1"/>
  <c r="K189" i="1"/>
  <c r="N189" i="1" s="1"/>
  <c r="L196" i="1"/>
  <c r="J196" i="1"/>
  <c r="M196" i="1" s="1"/>
  <c r="L198" i="1"/>
  <c r="J198" i="1"/>
  <c r="M198" i="1" s="1"/>
  <c r="M197" i="1" s="1"/>
  <c r="L159" i="1"/>
  <c r="J159" i="1"/>
  <c r="M159" i="1" s="1"/>
  <c r="L163" i="1"/>
  <c r="J163" i="1"/>
  <c r="M163" i="1" s="1"/>
  <c r="L179" i="1"/>
  <c r="L187" i="1"/>
  <c r="J187" i="1"/>
  <c r="M187" i="1" s="1"/>
  <c r="N194" i="1"/>
  <c r="L195" i="1"/>
  <c r="J195" i="1"/>
  <c r="M195" i="1" s="1"/>
  <c r="K196" i="1"/>
  <c r="N196" i="1" s="1"/>
  <c r="K198" i="1"/>
  <c r="N198" i="1" s="1"/>
  <c r="J194" i="1"/>
  <c r="M194" i="1" s="1"/>
  <c r="L194" i="1"/>
  <c r="K195" i="1"/>
  <c r="N195" i="1" s="1"/>
  <c r="L193" i="1"/>
  <c r="J193" i="1"/>
  <c r="M193" i="1" s="1"/>
  <c r="K194" i="1"/>
  <c r="J51" i="1" l="1"/>
  <c r="J54" i="1"/>
  <c r="M166" i="1"/>
  <c r="M54" i="1"/>
  <c r="J77" i="1"/>
  <c r="J192" i="1"/>
  <c r="M40" i="1"/>
  <c r="M38" i="1" s="1"/>
  <c r="J73" i="1"/>
  <c r="M74" i="1"/>
  <c r="M73" i="1" s="1"/>
  <c r="M62" i="1"/>
  <c r="M120" i="1"/>
  <c r="M116" i="1" s="1"/>
  <c r="J116" i="1"/>
  <c r="M192" i="1"/>
  <c r="J197" i="1"/>
  <c r="J182" i="1"/>
  <c r="M183" i="1"/>
  <c r="M182" i="1" s="1"/>
  <c r="J171" i="1"/>
  <c r="M172" i="1"/>
  <c r="M171" i="1" s="1"/>
  <c r="J38" i="1"/>
  <c r="J177" i="1"/>
  <c r="M178" i="1"/>
  <c r="M177" i="1" s="1"/>
  <c r="J166" i="1"/>
  <c r="J30" i="1"/>
  <c r="M156" i="1"/>
  <c r="M154" i="1" s="1"/>
  <c r="J154" i="1"/>
  <c r="M30" i="1"/>
  <c r="M79" i="1"/>
  <c r="M77" i="1" s="1"/>
  <c r="J45" i="1"/>
  <c r="J62" i="1"/>
  <c r="M46" i="1"/>
  <c r="M45" i="1" s="1"/>
  <c r="M199" i="1" l="1"/>
  <c r="L203" i="1" s="1"/>
  <c r="L204" i="1"/>
  <c r="H203" i="1"/>
  <c r="J199" i="1"/>
  <c r="H204" i="1" l="1"/>
  <c r="N17" i="1"/>
  <c r="L202" i="1"/>
  <c r="H202" i="1"/>
  <c r="L17" i="1" s="1"/>
  <c r="I17" i="1" l="1"/>
</calcChain>
</file>

<file path=xl/sharedStrings.xml><?xml version="1.0" encoding="utf-8"?>
<sst xmlns="http://schemas.openxmlformats.org/spreadsheetml/2006/main" count="709" uniqueCount="500">
  <si>
    <r>
      <rPr>
        <b/>
        <sz val="15"/>
        <rFont val="Calibri"/>
        <family val="2"/>
        <charset val="1"/>
      </rPr>
      <t xml:space="preserve">PREFEITURA MUNICIPAL DE SO ROQUE DO CANA
</t>
    </r>
    <r>
      <rPr>
        <b/>
        <sz val="13"/>
        <rFont val="Calibri"/>
        <family val="2"/>
        <charset val="1"/>
      </rPr>
      <t xml:space="preserve">Estado do Esprito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</si>
  <si>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</si>
  <si>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t>DATA: 01/12/2025</t>
  </si>
  <si>
    <r>
      <rPr>
        <b/>
        <sz val="10"/>
        <rFont val="Arial"/>
        <family val="2"/>
        <charset val="1"/>
      </rPr>
      <t>OBRA:</t>
    </r>
    <r>
      <rPr>
        <sz val="10"/>
        <rFont val="Arial"/>
        <family val="2"/>
        <charset val="1"/>
      </rPr>
      <t xml:space="preserve"> CONSTRUÇÃO DE UM CENTRO DE CONVIVÊNCIA E FORTALECIMENTO DE VÍNCULOS</t>
    </r>
  </si>
  <si>
    <t>CONTRATO Nº:</t>
  </si>
  <si>
    <t>037/2025</t>
  </si>
  <si>
    <t>Assinatura: 24/03/2025</t>
  </si>
  <si>
    <t>INÍCIO:</t>
  </si>
  <si>
    <t>TÉRMINO:</t>
  </si>
  <si>
    <r>
      <rPr>
        <b/>
        <sz val="10"/>
        <rFont val="Arial"/>
        <family val="2"/>
        <charset val="1"/>
      </rPr>
      <t xml:space="preserve">LOCAL: </t>
    </r>
    <r>
      <rPr>
        <sz val="10"/>
        <rFont val="Arial"/>
        <family val="2"/>
        <charset val="1"/>
      </rPr>
      <t>DISTRITO DE SÃO JACINTO, SÃO ROQUE DO CANAÃ-ES</t>
    </r>
  </si>
  <si>
    <t>PERÍODO:</t>
  </si>
  <si>
    <t xml:space="preserve">a </t>
  </si>
  <si>
    <t>PRAZO:</t>
  </si>
  <si>
    <t>240 DIAS</t>
  </si>
  <si>
    <r>
      <rPr>
        <b/>
        <sz val="10"/>
        <rFont val="Arial"/>
        <family val="2"/>
        <charset val="1"/>
      </rPr>
      <t xml:space="preserve">EMPREITEIRA:  </t>
    </r>
    <r>
      <rPr>
        <sz val="10"/>
        <rFont val="Arial"/>
        <family val="2"/>
        <charset val="1"/>
      </rPr>
      <t>DELFIN CONSTRUTORA LTDA</t>
    </r>
  </si>
  <si>
    <t>% MÊS:</t>
  </si>
  <si>
    <t>% ACUM:</t>
  </si>
  <si>
    <t>ITEM</t>
  </si>
  <si>
    <t>ESPECIFICAÇÃO</t>
  </si>
  <si>
    <t>UNID.</t>
  </si>
  <si>
    <t>QUANT.</t>
  </si>
  <si>
    <t>PREÇO UNIT R$</t>
  </si>
  <si>
    <t>ACUMULADO ANTERIOR</t>
  </si>
  <si>
    <t>MEDIÇÃO 07</t>
  </si>
  <si>
    <t>TOTAL MEDIDO</t>
  </si>
  <si>
    <t>TOTAL</t>
  </si>
  <si>
    <t>%</t>
  </si>
  <si>
    <t>INSTALAÇÃO DO CANTEIRO DE OBRAS</t>
  </si>
  <si>
    <t>1.1</t>
  </si>
  <si>
    <t>Placa de obra nas dimensões de 2.0 x 4.0 m, padrão der</t>
  </si>
  <si>
    <t>m2</t>
  </si>
  <si>
    <t>1.2</t>
  </si>
  <si>
    <t>Barracão para almoxarifado área de 10.90m2, de chapa de compensado de 12mm e pontalete 8x8cm, piso cimentado e cobertura de telhas de fibrocimento de 6mm, incl. Ponto de luz, conf. Projeto (1 utilização)</t>
  </si>
  <si>
    <t>1.3</t>
  </si>
  <si>
    <t>Tapume telha metálica ondulada em aço galvalume 0,50mm branca h=2,20m, incl. Montagem estr. Mad. 8"x8", c/adesivo "der-es" 60x60cm a cada 10m, incl. Faixas pint. Esmalte sint. Cores azul c/ h=30cm e rosa c/ h=10cm (reaproveitamento 2x)</t>
  </si>
  <si>
    <t>m</t>
  </si>
  <si>
    <t>SERVIÇOS PRELIMINARES</t>
  </si>
  <si>
    <t>2.1</t>
  </si>
  <si>
    <t>Locação de obra com gabarito de madeira</t>
  </si>
  <si>
    <t>MOVIMENTAÇÃO DE TERRA</t>
  </si>
  <si>
    <t>3.1</t>
  </si>
  <si>
    <t>Escavação manual em material de 1a. Categoria, até 1.50 m de profundidade</t>
  </si>
  <si>
    <t>m3</t>
  </si>
  <si>
    <t>3.2</t>
  </si>
  <si>
    <t>Reaterro apiloado de cavas de fundação, em camadas de 20 cm</t>
  </si>
  <si>
    <t>3.3</t>
  </si>
  <si>
    <t>Aterro com areia em áreas de calçada, inclusive fornecimento e adensamento</t>
  </si>
  <si>
    <t>INFRAESTRUTURA</t>
  </si>
  <si>
    <t>4.1</t>
  </si>
  <si>
    <t>Fornecimento, preparo e aplicação de concreto magro com consumo mínimo de cimento de 250 kg/m3 (brita 1 e 2) - (5% de perdas já incluído no custo)</t>
  </si>
  <si>
    <t>4.2</t>
  </si>
  <si>
    <t>Fornecimento, preparo e aplicação de concreto fck=20 mpa (brita 1 e 2) - (5% de perdas já incluído no custo)</t>
  </si>
  <si>
    <t>4.3</t>
  </si>
  <si>
    <t>Fôrma de chapa compensada resinada 12mm, levando-se em conta a utilização 3 vezes (incluido o material, corte, montagem, escoramento e desfôrma)</t>
  </si>
  <si>
    <t>4.4</t>
  </si>
  <si>
    <t>Fornecimento, preparo e aplicação de concreto fck=25 mpa (brita 1 e 2) - (5% de perdas já incluído no custo)</t>
  </si>
  <si>
    <t>4.5</t>
  </si>
  <si>
    <t>Fornecimento, dobragem e colocação em fôrma, de armadura ca-60 b fina, diâmetro de 4.0 a 7.0mm</t>
  </si>
  <si>
    <t>kg</t>
  </si>
  <si>
    <t>4.6</t>
  </si>
  <si>
    <t>Fornecimento, dobragem e colocação em fôrma, de armadura ca-50 a média, diâmetro de 6.3 a 10.0 mm</t>
  </si>
  <si>
    <t>4.7</t>
  </si>
  <si>
    <t>Aplicação de lona plástica para execução de pavimentos de concreto</t>
  </si>
  <si>
    <t>m²</t>
  </si>
  <si>
    <t>SUPERESTRUTURA</t>
  </si>
  <si>
    <t>5.1</t>
  </si>
  <si>
    <t>Fôrma em chapa de madeira compensada plastificada 12mm para estrutura em geral, 5 reaproveitamentos, reforçada com sarrafos de madeira 2.5x10cm (incl material, corte, montagem, escoras em eucalipto e desforma)</t>
  </si>
  <si>
    <t>5.2</t>
  </si>
  <si>
    <t>5.3</t>
  </si>
  <si>
    <t>5.4</t>
  </si>
  <si>
    <t>5.5</t>
  </si>
  <si>
    <t>Laje pré-fabricada treliçada, sobrecarga 300 kg/m2, vão de 3.5m a 4.3m, capeamento 4cm, esp. 12cm, fck = 150 kg/cm2</t>
  </si>
  <si>
    <t>5.6</t>
  </si>
  <si>
    <t>Pintura impermeabilizante com igolflex ou equivalente a 3 demãos</t>
  </si>
  <si>
    <t>PAREDES E PAINÉIS</t>
  </si>
  <si>
    <t>6.1.1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</si>
  <si>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</si>
  <si>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>6.1.2</t>
  </si>
  <si>
    <t>Verga/contraverga reta de concreto armado 10 x 5 cm, fck = 15 mpa, inclusive forma, armação e desforma</t>
  </si>
  <si>
    <t>6.1.3</t>
  </si>
  <si>
    <t>Chapisco de argamassa de cimento e areia média ou grossa lavada, no traço 1:3, espessura 5 mm</t>
  </si>
  <si>
    <t>6.1.4</t>
  </si>
  <si>
    <t>Emboço de argamassa de cimento, cal hidratada ch1 e areia média ou grossa lavada no traço 1:0.5:6, espessura 20 mm</t>
  </si>
  <si>
    <t>6.1.5</t>
  </si>
  <si>
    <t>Reboco de argamassa de cimento, cal hidratada ch1 e areia média ou grossa lavada no traço 1:0.5:6, espessura 5mm</t>
  </si>
  <si>
    <t>REVESTIMENTOS</t>
  </si>
  <si>
    <t>7.1</t>
  </si>
  <si>
    <t>Azulejo branco 15 x 15 cm, juntas a prumo, assentado com argamassa de cimento colante, inclusive rejuntamento com cimento branco, marcas de referência eliane, cecrisa ou portobello</t>
  </si>
  <si>
    <t>7.2</t>
  </si>
  <si>
    <t>Rodapé de mármore ou granito, assentado com argamassa de cimento, cal hidratada ch1 e areia no traço 1:0,5:8, incl. Rejuntamento com cimento branco, h=7cm</t>
  </si>
  <si>
    <t>PISOS</t>
  </si>
  <si>
    <t>8.1</t>
  </si>
  <si>
    <t>Piso argamassa alta resistência tipo granilite ou equiv de qualidade comprovada, esp de 10mm, com juntas plástica em quadros de 1m, na cor natural, com acabamento anti-derrapante mecanizado, inclusive regularização e=3.0cm</t>
  </si>
  <si>
    <t>8.2</t>
  </si>
  <si>
    <t>Piso argamassa alta resistência tipo granilite ou equiv de qualidade comprovada, esp de 10mm, com juntas plástica em quadros de 1m, na cor natural, com acabamento polido mecanizado, inclusive regularização e=3.0cm</t>
  </si>
  <si>
    <t>8.3</t>
  </si>
  <si>
    <t>Passeio de cimentado camurçado com argamassa de cimento e areia no traço 1:3 esp. 1.5cm, e lastro de concreto com 8cm de espessura, inclusive preparo de caixa</t>
  </si>
  <si>
    <t>8.4</t>
  </si>
  <si>
    <t>Fornecimento e assentamento de ladrilho hidráulico pastilhado, vermelho, dim. 20x20 cm, esp. 1.5cm, assentado com pasta de cimento colante, exclusive regularização e lastro</t>
  </si>
  <si>
    <t>8.5</t>
  </si>
  <si>
    <t>Soleira de granito esp. 2 cm e largura de 15 cm</t>
  </si>
  <si>
    <t>TETOS E FORROS</t>
  </si>
  <si>
    <t>9.1</t>
  </si>
  <si>
    <t>Forro de gesso acabamento tipo liso</t>
  </si>
  <si>
    <t>PINTURA</t>
  </si>
  <si>
    <t>10.1</t>
  </si>
  <si>
    <t>SOBRE PAREDES E FORROS</t>
  </si>
  <si>
    <t>10.1.1</t>
  </si>
  <si>
    <t>Emassamento de paredes e forros, com duas demãos de massa acrílica, marcas de referência suvinil, coral ou metalatex</t>
  </si>
  <si>
    <t>10.1.2</t>
  </si>
  <si>
    <t>Pintura em paredes e forros, aplicação manual, com três demão de tinta látex acrílico premium, referência coral e metalatex, inclusive uma demão de liquido selador acrílico, referência suvinil, coral ou metalatex ou equivalente</t>
  </si>
  <si>
    <t>10.2</t>
  </si>
  <si>
    <t>SOBRE MADEIRA</t>
  </si>
  <si>
    <t>10.2.1</t>
  </si>
  <si>
    <t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</si>
  <si>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>10.2.2</t>
  </si>
  <si>
    <t>Pintura de esquadrias e elementos de madeira, aplicação manual, com duas demãos de tinta esmalte sintético referência suvinil, coral ou metalatex, inclusive fundo branco nivelador, referência suvinil, coral e metalatex ou equivalente</t>
  </si>
  <si>
    <t>10.3</t>
  </si>
  <si>
    <t>SOBRE METAL</t>
  </si>
  <si>
    <t>10.3.1</t>
  </si>
  <si>
    <t>Pintura sobre metal, aplicação manual, com duas demãos de tinta esmalte sintético, referência suvinil, coral ou metalatex, inclusive uma demão de fundo anticorrosivo</t>
  </si>
  <si>
    <t>10.4</t>
  </si>
  <si>
    <t>SOBRE PISOS</t>
  </si>
  <si>
    <t>10.4.1</t>
  </si>
  <si>
    <t>Pintura sobre concreto ou blocos cerâmicos aparentes, aplicação manual, com duas demãos de verniz acrílico a base de água, acabamento fosco, referência suvinil, coral, metalatex ou equivalente</t>
  </si>
  <si>
    <t>VIDROS E ESPELHOS</t>
  </si>
  <si>
    <t>11.1</t>
  </si>
  <si>
    <t>Vidro plano transparente liso, com 4 mm de espessura</t>
  </si>
  <si>
    <t>11.2</t>
  </si>
  <si>
    <t>Espelho para banheiros espessura 4 mm, incluindo chapa compensada 10 mm, moldura de alumínio em perfil l 3/4", fixado com parafusos cromados</t>
  </si>
  <si>
    <t>11.3</t>
  </si>
  <si>
    <t>Instalação de vidro temperado, e = 10 mm, encaixado em perfil u</t>
  </si>
  <si>
    <t>INSTALAÇÕES ELÉTRICAS</t>
  </si>
  <si>
    <t>12.1</t>
  </si>
  <si>
    <t>PADRÃO DE ENERGIA</t>
  </si>
  <si>
    <t>12.1.1</t>
  </si>
  <si>
    <t>Padrão de entrada de energia elétrica, trifásico, entrada aérea, a 4 fios, carga instalada em muro de 26001 até 34000w - 220/127v</t>
  </si>
  <si>
    <t>und</t>
  </si>
  <si>
    <t>12.1.2</t>
  </si>
  <si>
    <t>Mureta de medição utilizando arg. Cimento, cal e areia, dimensões 1100x2000x200mm, com pilares e cintas, revestido com chapisco e reboco, inclusive pintura emassamento e pintura acrílica a três demãos, exclusive cobertura</t>
  </si>
  <si>
    <t>12.2</t>
  </si>
  <si>
    <t>QUADRO DE DISTRIBUIÇÃO</t>
  </si>
  <si>
    <t>12.2.1</t>
  </si>
  <si>
    <t>Quadro de distribuição de energia, de embutir, com 24 divisões modulares, com barramento</t>
  </si>
  <si>
    <t>12.3</t>
  </si>
  <si>
    <t>12.3.1</t>
  </si>
  <si>
    <t>Mini-disjuntor monopolar 10a, curva c, 5ka, 127/220vca, referência siemens, ge, schneider ou equivalente</t>
  </si>
  <si>
    <t>12.3.2</t>
  </si>
  <si>
    <t>Mini-disjuntor monopolar 16a, curva c, 5ka, 127/220vca, referência siemens, ge, schneider ou equivalente</t>
  </si>
  <si>
    <t>12.3.3</t>
  </si>
  <si>
    <t>Mini-disjuntor monopolar 25a, curva c, 5ka, 127/220vca, referência siemens, ge, schneider ou equivalente</t>
  </si>
  <si>
    <t>12.3.4</t>
  </si>
  <si>
    <t>Mini-disjuntor monopolar 32a, curva c, 5ka, 127/220vca, referência siemens, ge, schneider ou equivalente</t>
  </si>
  <si>
    <t>12.3.5</t>
  </si>
  <si>
    <t>Mini-disjuntor monopolar 40a, curva c, 5ka, 127/220vca, referência siemens, ge, schneider ou equivalente</t>
  </si>
  <si>
    <t>12.3.6</t>
  </si>
  <si>
    <t>Mini-disjuntor bipolar 16a, curva c, 5ka, 127/220vca, referência siemens, ge, schneider ou equivalente</t>
  </si>
  <si>
    <t>12.3.7</t>
  </si>
  <si>
    <t>Mini-disjuntor tripolar 90 a, curva c, 5ka, 127/220vca, referência siemens, ge, schneider ou equivalente</t>
  </si>
  <si>
    <t>12.3.8</t>
  </si>
  <si>
    <t>Interruptor diferencial bipolar dr 25a, 30ma ? 6ka, referência siemens, schneider, weg ou equivalente</t>
  </si>
  <si>
    <t>12.3.9</t>
  </si>
  <si>
    <t>Interruptor diferencial bipolar dr 40a, 30ma ? 6ka, referência siemens, schneider, weg ou equivalente</t>
  </si>
  <si>
    <t>12.4</t>
  </si>
  <si>
    <t>PONTOS ELÉTRICOS/ CABOS E ELETRODUTOS</t>
  </si>
  <si>
    <t>12.4.1</t>
  </si>
  <si>
    <t>Ponto padrão de luz no teto - considerando eletroduto pvc rígido de 3/4" inclusive conexões (4.5m), fio isolado pvc de 2.5mm2 (16.2m) e caixa pvc 4x4" (1 und)</t>
  </si>
  <si>
    <t>12.4.2</t>
  </si>
  <si>
    <t>Ponto padrão de luz na parede - considerando eletroduto pvc rígido de 3/4" inclusive conexões (4.5m), fio isolado pvc de 2.5mm2 (16.2m) e caixa pvc 4x2" (1 und)</t>
  </si>
  <si>
    <t>12.4.3</t>
  </si>
  <si>
    <t>Ponto padrão de tomada para ar refrigerado - considerando eletroduto pvc rígido de 3/4" inclusive conexões (6.0m), fio isolado pvc de 4.0mm2 (21.6m) e caixa pvc 4x2" (1 und)</t>
  </si>
  <si>
    <t>12.4.4</t>
  </si>
  <si>
    <t>Ponto padrão de interruptor de 1 tecla paralelo - considerando eletroduto pvc rígido de 3/4" inclusive conexões (8.5m), fio isolado pvc de 2.5mm2 (28.8m) e caixa pvc 4x2" (1 und)</t>
  </si>
  <si>
    <t>12.4.5</t>
  </si>
  <si>
    <t>Ponto padrão de interruptor de 1 tecla simples e 1 tomada dois pólos mais terra 10a/250v - considerando eletroduto pvc rígido de 3/4" inclusive conexões (4.5m), fio isolado pvc de 2.5mm2 (19.4m) e caixa pvc 4x2" (1 und)</t>
  </si>
  <si>
    <t>12.4.6</t>
  </si>
  <si>
    <t>Ponto padrão de ventilador no teto - considerando eletroduto pvc rígido de 3/4" inclusive conexões (4.5m), fio isolado pvc de 2.5mm2 (21.6m) e caixa pvc 4x4" (1 und)</t>
  </si>
  <si>
    <t>12.4.7</t>
  </si>
  <si>
    <t>Ponto padrão de tomada 2 pólos mais terra - considerando eletroduto pvc rígido de 3/4" inclusive conexões (5.0m), fio isolado pvc de 2.5mm2 (16.5m) e caixa pvc 4x2" (1 und)</t>
  </si>
  <si>
    <t>12.4.8</t>
  </si>
  <si>
    <t>Cabo de cobre termoplástico (pvc) flexível isolado 450/750v, antichama bwf livre de chumbo, 70ºc - 2,5mm2</t>
  </si>
  <si>
    <t>12.4.9</t>
  </si>
  <si>
    <t>Cabo de cobre termoplástico (pvc) flexível isolado 450/750v, antichama bwf livre de chumbo, 70ºc ? 4,0mm2</t>
  </si>
  <si>
    <t>12.4.10</t>
  </si>
  <si>
    <t>Cabo de cobre termoplástico (pvc) flexível isolado 450/750v, antichama bwf livre de chumbo, 70ºc ? 10,0mm2</t>
  </si>
  <si>
    <t>12.4.11</t>
  </si>
  <si>
    <t>Cabo de cobre termoplástico (pvc) flexível isolado 450/750v, antichama bwf livre de chumbo, 70ºc ? 25,0mm2</t>
  </si>
  <si>
    <t>12.4.12</t>
  </si>
  <si>
    <t>Eletroduto de pvc rígido roscável, diâmetro 3/4", inclusive conexões</t>
  </si>
  <si>
    <t>12.4.13</t>
  </si>
  <si>
    <t>Eletroduto de pvc rígido roscável, diâmetro 1", inclusive conexões</t>
  </si>
  <si>
    <t>12.5</t>
  </si>
  <si>
    <t>TOMADAS E INTERRUPTORES</t>
  </si>
  <si>
    <t>12.5.1</t>
  </si>
  <si>
    <t>Interruptor de uma tecla paralelo 10a/250v, com placa 4x2"</t>
  </si>
  <si>
    <t>12.5.2</t>
  </si>
  <si>
    <t>Interruptor de uma tecla simples 10a/250v e uma tomada 3 polos 10a/250v, padrão brasileiro, nbr 14136, linha branca, com placa 4x2"</t>
  </si>
  <si>
    <t>12.5.3</t>
  </si>
  <si>
    <t>Tomada padrão brasileiro linha branca, nbr 14136 2 polos + terra 10a/250v, com placa 4x2"</t>
  </si>
  <si>
    <t>12.5.4</t>
  </si>
  <si>
    <t>Tomada padrão brasileiro linha branca, nbr 14136 2 polos + terra 20a/250v, com placa 4x2"</t>
  </si>
  <si>
    <t>12.6</t>
  </si>
  <si>
    <t>APARELHOS ELÉTRICOS</t>
  </si>
  <si>
    <t>12.6.1</t>
  </si>
  <si>
    <t>Luminaria sobrepor compl., Corpo ch. Aço pintada branca, refletor aletas parabólicas alum.Alta Pureza e refletância inclusive 2 lâmpadas led t8 20w temp. De cor 5000k bivolt c/ 1,20m - ref. Cs232al-n - ames, 2447 - lumavi ou equivalente</t>
  </si>
  <si>
    <t>12.6.2</t>
  </si>
  <si>
    <t>Arandela com lâmpada incandescente de 100w</t>
  </si>
  <si>
    <t>12.6.3</t>
  </si>
  <si>
    <t>Ventilador de teto base madeira sem alojamento para luminária, ref. Tron ou equivalente, com comando de interruptor simples, sem dimer para regulagem de velocidade</t>
  </si>
  <si>
    <t>INSTALAÇÕES HIDROSSANITÁRIAS</t>
  </si>
  <si>
    <t>13.1</t>
  </si>
  <si>
    <t>PONTOS DE ÁGUA E ESGOTO</t>
  </si>
  <si>
    <t>13.1.1</t>
  </si>
  <si>
    <t>Ponto de água fria (lavatório, tanque, pia de cozinha, etc...)</t>
  </si>
  <si>
    <t>pt</t>
  </si>
  <si>
    <t>13.1.2</t>
  </si>
  <si>
    <t>Ponto para esgoto primário (vaso sanitário)</t>
  </si>
  <si>
    <t>13.1.3</t>
  </si>
  <si>
    <t>Ponto para esgoto secundário (pia, lavatório, mictório, tanque, bidê, etc...)</t>
  </si>
  <si>
    <t>13.1.4</t>
  </si>
  <si>
    <t>Ponto com registro de pressão (chuveiro, caixa de descarga, etc...)</t>
  </si>
  <si>
    <t>13.1.5</t>
  </si>
  <si>
    <t>Ponto para ralo sifonado, inclusive ralo sifonado 100 x 40 mm c/ grelha em pvc</t>
  </si>
  <si>
    <t>13.2</t>
  </si>
  <si>
    <t>TORNEIRAS, REGISTROS E VÁLVULAS – REDE DE ÁGUA FRIA</t>
  </si>
  <si>
    <t>13.2.1</t>
  </si>
  <si>
    <t>Padrão de entrada d' água com cavalete de pvc para hidrômetro com diâmetro de 3/4" - padrão 1c da cesan. Instalado em vão de muro protegido com gradeamento. Inclusive base de concreto magro, tubulação, conexões e registro. Conferir detalhe.</t>
  </si>
  <si>
    <t>13.2.2</t>
  </si>
  <si>
    <t>Adaptador de pvc soldável com flanges livres para caixa d'água, diâmetro 25mm x 3/4"</t>
  </si>
  <si>
    <t>13.2.3</t>
  </si>
  <si>
    <t>Adaptador de pvc soldável com flanges livres para caixa d'água, diâmetro 40mm x 1 1/4"</t>
  </si>
  <si>
    <t>13.2.4</t>
  </si>
  <si>
    <t>Torneira de bóia de pvc, diâm. 1" (25mm)</t>
  </si>
  <si>
    <t>13.2.5</t>
  </si>
  <si>
    <t>Registro de gaveta bruto diam. 25mm (1")</t>
  </si>
  <si>
    <t>13.2.6</t>
  </si>
  <si>
    <t>Registro de gaveta bruto diam. 32mm (11/4")</t>
  </si>
  <si>
    <t>13.2.7</t>
  </si>
  <si>
    <t>Registro de gaveta bruto diam. 40mm (11/2")</t>
  </si>
  <si>
    <t>13.2.8</t>
  </si>
  <si>
    <t>Torneira pressão cromada, diam. 1/2" para tanque, marcas de referência fabrimar, deca ou docol</t>
  </si>
  <si>
    <t>13.2.9</t>
  </si>
  <si>
    <t>Torneira pressão cromada diam. 1/2" para pia, marcas de referência fabrimar, deca ou docol</t>
  </si>
  <si>
    <t>13.2.10</t>
  </si>
  <si>
    <t>Torneira para lavatório linha anti-vandalismo, marcas de referência fabrimar, deca ou docol</t>
  </si>
  <si>
    <t>13.3</t>
  </si>
  <si>
    <t>13.3.1</t>
  </si>
  <si>
    <t>Bacia sifonada de louça branca com abertura frontal p/ banheiro pne, consumo 6 litros por fluxo, vogue plus conforto - p.51.17, ref. Deca ou equiv., Incl. Tubo de ligação inox c/ canopla, anel de vedação, paraf. E rejunte epoxi p/ vedação</t>
  </si>
  <si>
    <t>13.3.2</t>
  </si>
  <si>
    <t>Bacia sifonada de louça branca com caixa acoplada, inclusive acessórios</t>
  </si>
  <si>
    <t>13.3.3</t>
  </si>
  <si>
    <t>Barra de apoio reta em aço inox 304 p/ portadores de necessidades especiais (nbr 9050), largura 40 cm</t>
  </si>
  <si>
    <t>13.3.4</t>
  </si>
  <si>
    <t>Barra de apoio reta em aço inox 304 p/ portadores de necessidades especiais (nbr 9050), largura 60 cm</t>
  </si>
  <si>
    <t>13.3.5</t>
  </si>
  <si>
    <t>Barra de apoio reta em aço inox 304 p/ portadores de necessidades especiais (nbr 9050), largura 80 cm</t>
  </si>
  <si>
    <t>13.3.6</t>
  </si>
  <si>
    <t>Ducha manual acqua jet , linha aquarius, com registro ref.C 2195, marcas de referência fabrimar, deca ou docol</t>
  </si>
  <si>
    <t>13.3.7</t>
  </si>
  <si>
    <t>Lavatório de louça branca com coluna, marcas de referência deca, celite ou ideal standard, inclusive sifão, válvula e engates cromados, exclusive torneira.</t>
  </si>
  <si>
    <t>13.3.8</t>
  </si>
  <si>
    <t>Lavatório de louça branca com coluna suspensa, linha vogue plus confort para portadores de necessidades especiais, marca de referencia deca, celite ou ideal standart, inclusive valvula, sifão e engates, exclusive torneira</t>
  </si>
  <si>
    <t>13.3.9</t>
  </si>
  <si>
    <t>Cuba p/ panelões de aço inox 80x60x40 cm, marcas de referência fisher, metalpress ou mekal, inclusive válvula metal 1 1/4" e sifão cromado 1 x 1 1/2", excl. Torneira</t>
  </si>
  <si>
    <t>13.3.10</t>
  </si>
  <si>
    <t>Tanque em mármore sintético com 2 bojos, inclusive válvula e sifão em pvc</t>
  </si>
  <si>
    <t>13.3.11</t>
  </si>
  <si>
    <t>Reservatório de polietileno de 1500l, inclusive peça 6x16cm para apoio, exclusive flanges e torneira de bóia</t>
  </si>
  <si>
    <t>13.3.12</t>
  </si>
  <si>
    <t>Tampa para ralo, em aço inox, de 100x100mm</t>
  </si>
  <si>
    <t>13.3.13</t>
  </si>
  <si>
    <t>Fornecimento e espalhamento de brita 1 ou 2</t>
  </si>
  <si>
    <t>13.3.14</t>
  </si>
  <si>
    <t>Fossa séptica de anéis pré-moldados de concreto, diâmetro 1.20 m, altura útil de 1.70m, completa, incluindo tampa c/visita de 60cm, concreto p/fundo esp.10 cm, e tubo para ligação ao filtro</t>
  </si>
  <si>
    <t>13.3.15</t>
  </si>
  <si>
    <t>Filtro anaeróbio de anéis pré-moldados de concreto, diâmetro de 1.20m, altura útil de 1.80m, completo, incl. Tampa c/visita de 60 cm, concreto p/fundo esp.10cm e tubulação de saída de esgoto</t>
  </si>
  <si>
    <t>13.3.16</t>
  </si>
  <si>
    <t>Alvenaria de vedação de blocos cerâmicos maciços de 5x10x20cm (espessura 10cm) e argamassa de assentamento com preparo em betoneira para construção de sumidouro</t>
  </si>
  <si>
    <t>13.3.17</t>
  </si>
  <si>
    <t>Papeleira de parede em metal cromado sem tampa, incluso fixação</t>
  </si>
  <si>
    <t>13.3.18</t>
  </si>
  <si>
    <t>Dispenser para papel toalha interfolhada, incluso fixação</t>
  </si>
  <si>
    <t>13.3.19</t>
  </si>
  <si>
    <t>Saboneteira plástica tipo dispense para sabonete líquido com reservatório 800 a 1500 ml, incluso fixação</t>
  </si>
  <si>
    <t>ESQUADRIAS</t>
  </si>
  <si>
    <t>14.1</t>
  </si>
  <si>
    <t>MADEIRA</t>
  </si>
  <si>
    <t>14.1.1</t>
  </si>
  <si>
    <t>Marco de madeira de lei de 1ª (peroba, ipê, angelim pedra ou equivalente) com 15x3 cm de batente, nas dimensões de 0.70 x 2.10 m</t>
  </si>
  <si>
    <t>14.1.2</t>
  </si>
  <si>
    <t>Marco de madeira de lei de 1ª (peroba, ipê, angelim pedra ou equivalente) com 15x3 cm de batente, nas dimensões de 0.80 x 2.10 m</t>
  </si>
  <si>
    <t>14.1.3</t>
  </si>
  <si>
    <t>Porta em madeira de lei tipo angelim pedra ou equiv.C/enchimento em madeira 1a.Qualidade Esp. 30mm p/ pintura, inclusive alizares, dobradiças e fechadura externa em latão cromado lafonte ou equiv., Exclusive marco, nas dim.: 0.70 x 2.10 m</t>
  </si>
  <si>
    <t>14.1.4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</si>
  <si>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</si>
  <si>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14.2</t>
  </si>
  <si>
    <t>METÁLICA</t>
  </si>
  <si>
    <t>14.2.1</t>
  </si>
  <si>
    <t>Janela de correr para vidro em alumínio anodizado cor natural, linha 25, completa, incl. Puxador com tranca, alizar, caixilho e contramarco, exclusive vidro</t>
  </si>
  <si>
    <t>14.2.2</t>
  </si>
  <si>
    <t>Báscula para vidro em alumínio anodizado cor natural, linha 25, completa, com tranca, caixilho, alizar e contramarco, exclusive vidro</t>
  </si>
  <si>
    <t>14.2.3</t>
  </si>
  <si>
    <t>Grade de ferro em barra chata, inclusive chumbamento</t>
  </si>
  <si>
    <t>14.2.4</t>
  </si>
  <si>
    <t>Porta de abrir tipo veneziana em alumínio anodizado, linha 25, completa, incl. Puxador com tranca, caixilho, alizar e contramarco</t>
  </si>
  <si>
    <t>14.2.5</t>
  </si>
  <si>
    <t>Portão de ferro de abrir em barra chata, chapa e tubo, inclusive chumbamento</t>
  </si>
  <si>
    <t>CAIXAS E BANCADAS</t>
  </si>
  <si>
    <t>15.1</t>
  </si>
  <si>
    <t>Caixas de inspeção de alv. Blocos concreto 9x19x39cm, dim, 60x60cm e hmáx = 1m, com tampa de conc. Esp. 5cm, lastro de conc. Esp. 10cm, revest intern. C/ chapisco e reboco impermeabilizado, incl. Escavação, reaterro e enchimento</t>
  </si>
  <si>
    <t>15.2</t>
  </si>
  <si>
    <t>Caixa de passagem de alvenaria de blocos cerâmicos 10 furos 10x20x20cm dimensões de 50x50x50cm, com revestimento interno em chapisco e reboco, tampa de concreto esp.5cm e lastro de brita 5 cm</t>
  </si>
  <si>
    <t>15.3</t>
  </si>
  <si>
    <t>Caixa de gordura de alv. Bloco concreto 9x19x39cm, dim.60x60cm e hmáx=1m, com tampa em concreto esp.5cm, lastro concreto esp.10cm, revestida intern. C/ chapisco e reboco impermeab, escavação, reaterro e parede interna em concreto</t>
  </si>
  <si>
    <t>15.4</t>
  </si>
  <si>
    <t>Bancada de granito com espessura de 2 cm</t>
  </si>
  <si>
    <t>COBERTURA</t>
  </si>
  <si>
    <t>16.1</t>
  </si>
  <si>
    <t>Impermeabilização, empregando argamassa de cimento e areia sem peneirar no traço 1:3 com aditivo impermeabilizado tipo sika 1 ou equivalente, espessura de 2 cm</t>
  </si>
  <si>
    <t>16.2</t>
  </si>
  <si>
    <t>Calha de concreto armado fck=15 mpa em "u" nas dimensões de 38 x 56 cm conforme detalhes em projeto</t>
  </si>
  <si>
    <t>16.3</t>
  </si>
  <si>
    <t>Estrut. Metálica p/ quadra poliesp. Coberta constituída por perfis formados a frio, aço estrutural astm a-570 g33 (terças) astm a-36 (demais perfis) c/ o sistema de trat. E pint conf descrito em notas da planilha</t>
  </si>
  <si>
    <t>16.4</t>
  </si>
  <si>
    <t>Rufo de chapa metálica nº 26 com largura de 30 cm</t>
  </si>
  <si>
    <t>16.5</t>
  </si>
  <si>
    <t>Telha em aço galvalume trapezoidal 40, e=0.43mm, inclusive acessório de fixação Ref. Santo André, Eternit, Metform ou equivalente.</t>
  </si>
  <si>
    <t>INSTALAÇÕES DE INCÊNDIO</t>
  </si>
  <si>
    <t>17.1</t>
  </si>
  <si>
    <t>Placa de sinalização de segurança codigo 14 - 315/158(nbr 13.434); código s3(nt 14/2010-es) ("saida de emergência" - seta vertical)</t>
  </si>
  <si>
    <t>17.2</t>
  </si>
  <si>
    <t>Extintor de incêndio portátil de pó químico abc com capacidade 2a-20b:c (4 kg), inclusive suporte para fixação, exclusive placa sinalizadora em pvc fotoluminescente</t>
  </si>
  <si>
    <t>17.3</t>
  </si>
  <si>
    <t>Guarda corpo de tubo de ferro galvanizado, diâm. 3" e 2", h=0.8 m inclusive pintura a óleo ou esmalte</t>
  </si>
  <si>
    <t>17.4</t>
  </si>
  <si>
    <t>Ponto para iluminação de emergência completo, inclusive bloco autônomo de iluminação 2x9w com tomada universal</t>
  </si>
  <si>
    <t>REDE DE LÓGICA</t>
  </si>
  <si>
    <t>18.1</t>
  </si>
  <si>
    <t>Espelho 4" x 2" com conector rj 45 fêmea cat. 5e</t>
  </si>
  <si>
    <t>18.2</t>
  </si>
  <si>
    <t>Conector rj 45 macho</t>
  </si>
  <si>
    <t>18.3</t>
  </si>
  <si>
    <t>Fornecimento e instalação de cabo de rede par trançado 4 pares categoria 5e</t>
  </si>
  <si>
    <t>18.4</t>
  </si>
  <si>
    <t>Switch 24 portas rj-45 10/100 + 2 10/100/1000, inclusive fixação em rack 19"</t>
  </si>
  <si>
    <t>18.5</t>
  </si>
  <si>
    <t>Patch panel 24 portas rj45/idc cat.5e, inclusive fixação em rack 19"</t>
  </si>
  <si>
    <t>18.6</t>
  </si>
  <si>
    <t>Fornecimento e instalação de mini rack de parede padrão 19" - 08 u´s x 470mm</t>
  </si>
  <si>
    <t>18.7</t>
  </si>
  <si>
    <t>Caixa de telefone em chapa de aço padrão telebras do tipo cie-7 1500x1500x150 mm</t>
  </si>
  <si>
    <t>18.8</t>
  </si>
  <si>
    <t>Guia de cabos fechado horizontal padrão 19" - 2 u´s, inclusive fixação em rack 19"</t>
  </si>
  <si>
    <t>18.9</t>
  </si>
  <si>
    <t>Calha com 8 tomadas 20a, inclusive fixação em rack padrão 19", com chicote de 2 metros de comprimento</t>
  </si>
  <si>
    <t>SERVIÇOS COMPLEMENTARES</t>
  </si>
  <si>
    <t>19.1</t>
  </si>
  <si>
    <t>Limpeza geral da obra (edificação)</t>
  </si>
  <si>
    <t>19.2</t>
  </si>
  <si>
    <t>Escada tipo marinheiro de tubo de ferro 1" e 3/4", com h=4.20m, para acesso a caixa d'água, inclusive pintura em esmalte sintético, conforme detalhe em projeto</t>
  </si>
  <si>
    <t>19.3</t>
  </si>
  <si>
    <t>Parede com sistema em chapas de gesso para drywall, uso interno, com duas faces duplas e estrutura metálica com guias duplas para paredes com área líquida maior ou igual a 6 m2, com vãos</t>
  </si>
  <si>
    <t>19.4</t>
  </si>
  <si>
    <t>Revestimento em ACM e= 3mm, para fachada acabada, instalado no local, incluindo todos os acessórios de fixação, prevendo os recortes e acabamentos nas esquadrias, arestas e demais componentes da fachada, cores a definir em projeto</t>
  </si>
  <si>
    <t>ADMINISTRAÇÃO LOCAL</t>
  </si>
  <si>
    <t>20.1</t>
  </si>
  <si>
    <t>Administração local</t>
  </si>
  <si>
    <t>TOTAIS</t>
  </si>
  <si>
    <t xml:space="preserve">Valor pactuado em contrato: </t>
  </si>
  <si>
    <t>POSIÇÃO FINANCEIRA DO CONTRATO</t>
  </si>
  <si>
    <t>% ACUMULADO</t>
  </si>
  <si>
    <t xml:space="preserve">ACUMULADO           </t>
  </si>
  <si>
    <t>%SALDO</t>
  </si>
  <si>
    <t xml:space="preserve">SALDO                     </t>
  </si>
  <si>
    <t>__________________________________________________</t>
  </si>
  <si>
    <t>JHONATAN DE OLIVEIRA RECKEL</t>
  </si>
  <si>
    <t>Engenheiro Civil</t>
  </si>
  <si>
    <t>CREA ES 50835/D</t>
  </si>
  <si>
    <t>Fiscal da Obra</t>
  </si>
  <si>
    <t>PREFEITURA MUNICIPAL DE SÃO ROQUE DO CANAÃ</t>
  </si>
  <si>
    <t>MEMÓRIA DE CÁLCULO 7ª MEDIÇÃO</t>
  </si>
  <si>
    <r>
      <rPr>
        <b/>
        <sz val="14"/>
        <rFont val="Times New Roman"/>
        <family val="1"/>
        <charset val="1"/>
      </rPr>
      <t xml:space="preserve">OBRA: </t>
    </r>
    <r>
      <rPr>
        <sz val="14"/>
        <rFont val="Times New Roman"/>
        <family val="1"/>
        <charset val="1"/>
      </rPr>
      <t>CONSTRUÇÃO DE UM CENTRO DE CONVIVÊNCIA E FORTALECIMENTO DE VÍNCULOS</t>
    </r>
  </si>
  <si>
    <r>
      <rPr>
        <b/>
        <sz val="14"/>
        <rFont val="Times New Roman"/>
        <family val="1"/>
        <charset val="1"/>
      </rPr>
      <t>LOCAL:</t>
    </r>
    <r>
      <rPr>
        <sz val="14"/>
        <rFont val="Times New Roman"/>
        <family val="1"/>
        <charset val="1"/>
      </rPr>
      <t xml:space="preserve"> DISTRITO DE SÃO JACINTO, SÃO ROQUE DO CANAÃ – ES</t>
    </r>
  </si>
  <si>
    <t>DESCRIÇÃO</t>
  </si>
  <si>
    <t>UND</t>
  </si>
  <si>
    <t>Regularização da Laje do Piso: 223,40 m² x 0,06 m = 13,40 m³</t>
  </si>
  <si>
    <t>WC PCD Feminino: 7,90 m x 2,55 m – 2,04 m² (desconto) = 18,10 m²</t>
  </si>
  <si>
    <t>WC PCD Masculino: 7,90 m x 2,55 m – 2,04 m² (desconto) = 18,10 m²</t>
  </si>
  <si>
    <t>WC Feminino: 7,20 m x 2,55 m  - 2,04 m² (desconto) = 16,32 m²</t>
  </si>
  <si>
    <t>WC Masculino: 7,20 m x 2,55 m  - 2,04 m² (desconto) = 16,32 m²</t>
  </si>
  <si>
    <t>Áreas medidas de regularização na 6ª medição</t>
  </si>
  <si>
    <t>NOTA.: Pertencente a 6ª medição.</t>
  </si>
  <si>
    <t>Salão de atividades 01: Conforme projeto = 45,56 m²</t>
  </si>
  <si>
    <t>Sala de atividades 02: Conforme projeto = 29,48 m²</t>
  </si>
  <si>
    <t>Atendimento individual: Conforme projeto = 12,35 m²</t>
  </si>
  <si>
    <t>Coordenação: Conforme projeto = 14,98 m²</t>
  </si>
  <si>
    <t>Área de serviço: Conforme projeto = 6,12 m²</t>
  </si>
  <si>
    <t>Cozinha: Conforme projeto = 11,85 m²</t>
  </si>
  <si>
    <t>Despensa: Conforme projeto = 4,20 m²</t>
  </si>
  <si>
    <t>Almoxarifado: Conforme projeto = 4,62 m²</t>
  </si>
  <si>
    <t>WC PCD feminino: Conforme projeto = 3,79 m²</t>
  </si>
  <si>
    <t>WC PCD masculino: Conforme projeto = 3,79 m²</t>
  </si>
  <si>
    <t>WC feminino: Conforme projeto = 2,99 m²</t>
  </si>
  <si>
    <t>WC masculino: Conforme projeto = 2,99 m²</t>
  </si>
  <si>
    <t>Recepção: Conforme projeto = 13,91 m²</t>
  </si>
  <si>
    <t>Área externa: Conforme projeto = 19,25 m²</t>
  </si>
  <si>
    <t>Circulação: Conforme projeto = 26,36 m²</t>
  </si>
  <si>
    <t>GRADES JANELAS</t>
  </si>
  <si>
    <t>Salão de atividades 01: 1,50 m x 1,10 m x 4 janelas x 2 (coeficiente) = 13,20 m²</t>
  </si>
  <si>
    <t>Sala de atividades 02: 1,50 m x 1,10 m x 1 janela x 2 (coeficiente) = 3,30 m²</t>
  </si>
  <si>
    <t>Atendimento individual: 1,50 m x 1,10 m x 1 janela x 2 (coeficiente) = 3,30 m²</t>
  </si>
  <si>
    <t>Circulação: 2,00 m x 1,10 m x 1 janela x 2 (coeficiente) = 4,40 m²</t>
  </si>
  <si>
    <t>Cozinha: 1,50 m x 1,10 m x 1 janela x 2 (coeficiente) = 3,30 m²</t>
  </si>
  <si>
    <t>Recepção: 1,50 m x 1,10 m x 1 janela x 2 (coeficiente) = 3,30 m²</t>
  </si>
  <si>
    <t>GRADES BÁSCULAS</t>
  </si>
  <si>
    <t>WC feminino: 0,60 m x 0,60 m x 1 janela x 2 (coeficiente) = 0,72 m²</t>
  </si>
  <si>
    <t>WC masculino: 0,60 m x 0,60 m x 1 janela x 2 (coeficiente) = 0,72 m²</t>
  </si>
  <si>
    <t xml:space="preserve">WC PCD feminino: 0,60 m x 0,60 m x 1 janela x 2 (coeficiente) = 0,72 m² </t>
  </si>
  <si>
    <t>WC PCD masculino: 0,60 m x 0,60 m x 1 janela x 2 (coeficiente) = 0,72 m²</t>
  </si>
  <si>
    <t>Despensa: 0,60 m x 0,60 m x 1 janela x 2 (coeficiente) = 0,72 m²</t>
  </si>
  <si>
    <t>Almoxarifado:  0,60 m x 0,60 m x 1 janela x 2 (coeficiente) = 0,72 m²</t>
  </si>
  <si>
    <t>Recepção: 0,60 m x 1,50 m x 2 janelas x 2 (coeficiente) = 3,60 m²</t>
  </si>
  <si>
    <t>1 – Iluminação interna</t>
  </si>
  <si>
    <t>2 - Iluminação externa</t>
  </si>
  <si>
    <t>3 - Iluminação de emergência</t>
  </si>
  <si>
    <t>18 - Ventiladores de teto</t>
  </si>
  <si>
    <t>9 - tomadas sala de atividades</t>
  </si>
  <si>
    <t>10 - tomadas salão de atividades</t>
  </si>
  <si>
    <t>11 - tomadas recepção/área externa</t>
  </si>
  <si>
    <t>OBS.: Saldo insuficiente, necessário aditivo</t>
  </si>
  <si>
    <t>12 - tomadas Ar condicionado sala de atendimento individual</t>
  </si>
  <si>
    <t>13 - tomadas Ar condicionado coordenação</t>
  </si>
  <si>
    <t>16 - tomadas Ar condicionado recepção</t>
  </si>
  <si>
    <t>17 - tomadas Ar condicionado área externa</t>
  </si>
  <si>
    <t>Disjuntor geral quadro</t>
  </si>
  <si>
    <t>4 - tomadas banheiros</t>
  </si>
  <si>
    <t>5 - tomadas cozinha</t>
  </si>
  <si>
    <t>Salão de atividades 01: Conforme projeto = 4,00 und</t>
  </si>
  <si>
    <t>Sala de atividades 02: Conforme projeto = 2,00 und</t>
  </si>
  <si>
    <t>Atendimento individual: Conforme projeto = 2,00 und</t>
  </si>
  <si>
    <t>Coordenação: Conforme projeto = 1,00 und</t>
  </si>
  <si>
    <t>Área de serviço: Conforme projeto = 1,00 und</t>
  </si>
  <si>
    <t>Cozinha: Conforme projeto = 2,00 und</t>
  </si>
  <si>
    <t>Despensa: Conforme projeto = 1,00 und</t>
  </si>
  <si>
    <t>Almoxarifado: Conforme projeto = 1,00 und</t>
  </si>
  <si>
    <t>WC PCD feminino: Conforme projeto = 1,00 und</t>
  </si>
  <si>
    <t>WC PCD masculino: Conforme projeto = 1,00 und</t>
  </si>
  <si>
    <t>WC feminino: Conforme projeto = 1,00 und</t>
  </si>
  <si>
    <t>WC masculino: Conforme projeto = 1,00 und</t>
  </si>
  <si>
    <t>Recepção: Conforme projeto = 2,00 und</t>
  </si>
  <si>
    <t xml:space="preserve">Área externa: Conforme projeto = 2,00 und </t>
  </si>
  <si>
    <t>Circulação: Conforme projeto = 5,00 und</t>
  </si>
  <si>
    <t>Área externa: Conforme projeto = 7,00 und</t>
  </si>
  <si>
    <t>Salão de atividades 01: Conforme projeto = 1,00 und</t>
  </si>
  <si>
    <t>Sala de atividades 02: Conforme projeto = 1,00 und</t>
  </si>
  <si>
    <t>Atendimento individual: Conforme projeto = 1,00 und</t>
  </si>
  <si>
    <t>Recepção: Conforme projeto = 1,00 und</t>
  </si>
  <si>
    <t xml:space="preserve">Área externa: Conforme projeto = 1,00 und </t>
  </si>
  <si>
    <t>Salão de atividades 01: 2,00 und</t>
  </si>
  <si>
    <t>Circulação: 6,00 und</t>
  </si>
  <si>
    <t>Cozinha: 2,00 und</t>
  </si>
  <si>
    <t>Área externa: Conforme projeto = 1,00 und</t>
  </si>
  <si>
    <t>Sala de atividades 02: 1,00 und</t>
  </si>
  <si>
    <t>Recepção: 1,00 und</t>
  </si>
  <si>
    <t>Área externa: 1,00 und</t>
  </si>
  <si>
    <t>Salão de atividades 01: Conforme projeto = 12,00 und</t>
  </si>
  <si>
    <t>Sala de atividades 02: Conforme projeto = 12,00 und</t>
  </si>
  <si>
    <t>Atendimento individual: Conforme projeto = 7,00 und</t>
  </si>
  <si>
    <t>Coordenação: Conforme projeto = 7,00 und</t>
  </si>
  <si>
    <t>Área de serviço: Conforme projeto = 2,00 und</t>
  </si>
  <si>
    <t>Cozinha: Conforme projeto = 6,00 und</t>
  </si>
  <si>
    <t>Recepção: Conforme projeto = 8,00 und</t>
  </si>
  <si>
    <t>Lâmpadas, tomadas e interruptores = 200,00 metros</t>
  </si>
  <si>
    <t>Tomadas para ar condicionado = 80,00 metros (excedente 51,94 m) – Efetivamente executado, material a pagar (Quantidade não paga pelo item 12.4.3)</t>
  </si>
  <si>
    <t xml:space="preserve">Salão de atividades 01: Conforme projeto = 27,78-21,60m (pago pelo item): 6,18 m </t>
  </si>
  <si>
    <t>Sala de atividades 02: Conforme projeto = 30,48-21,60m (pago pelo item): 8,88 m</t>
  </si>
  <si>
    <t>Atendimento individual: Conforme projeto = 40,14-21,60m (pago pelo item): 18,54 m</t>
  </si>
  <si>
    <t>Coordenação: Conforme projeto = 39,94-21,60m (pago pelo item): 18,34 m</t>
  </si>
  <si>
    <t>Tomadas para ar condicionado: 20,09 m (Quantidade não paga pelo item 12.4.3)</t>
  </si>
  <si>
    <t>Lâmpadas, tomadas e interruptores: 60,00 m</t>
  </si>
  <si>
    <t>Distribuição = 25,00 metros</t>
  </si>
  <si>
    <t>Salão de atividades 01: 1,50 m x 1,10 m x 4 janelas = 6,60 m²</t>
  </si>
  <si>
    <t>Sala de atividades 02: 1,50 m x 1,10 m x 1 janela = 1,65 m²</t>
  </si>
  <si>
    <t>Atendimento individual: 1,50 m x 1,10 m x 1 janela = 1,65 m²</t>
  </si>
  <si>
    <t>Circulação: 2,00 m x 1,10 m x 1 janela = 2,20 m²</t>
  </si>
  <si>
    <t>Cozinha: 1,50 m x 1,10 m x 1 janela = 1,65 m²</t>
  </si>
  <si>
    <t>Recepção: 1,50 m x 1,10 m x 1 janela = 1,65 m²</t>
  </si>
  <si>
    <t>WC feminino: 0,60 m x 0,60 m x 1 báscula = 0,36 m²</t>
  </si>
  <si>
    <t>WC masculino: 0,60 m x 0,60 m x 1 báscula = 0,36 m²</t>
  </si>
  <si>
    <t>WC PCD feminino: 0,60 m x 0,60 m x 1 báscula = 0,36 m²</t>
  </si>
  <si>
    <t>WC PCD masculino: 0,60 m x 0,60 m x 1 báscula = 0,36 m²</t>
  </si>
  <si>
    <t>Despensa: 0,60 m x 0,60 m x 1 báscula = 0,36 m²</t>
  </si>
  <si>
    <t>Almoxarifado: 0,60 m x 0,60 m x 1 báscula = 0,36 m²</t>
  </si>
  <si>
    <t>Recepção: 0,60 m x 1,50 m x 2 básculas = 1,80 m²</t>
  </si>
  <si>
    <t>Pontos de internet e câmera = 145,00 metros (Conferência in loco)</t>
  </si>
  <si>
    <t>OBS.: Faltou saldo em planilha para os dois pontos de câmera da área externa (Conferência in loco)</t>
  </si>
  <si>
    <t>Fachada frontal = 12,50 m x 3,00 m – 9,54 m²  = 27,96 m²</t>
  </si>
  <si>
    <t>Platibanda frontal = 14,10 m x 2,00 m = 28,20 m²</t>
  </si>
  <si>
    <r>
      <rPr>
        <sz val="14"/>
        <rFont val="Times New Roman"/>
        <family val="1"/>
        <charset val="1"/>
      </rPr>
      <t xml:space="preserve">Valor da 7ª medição sem adm Local / (Valor do contrato – adm local) = R$ </t>
    </r>
    <r>
      <rPr>
        <sz val="14"/>
        <color rgb="FF000000"/>
        <rFont val="Times New Roman"/>
        <family val="1"/>
        <charset val="1"/>
      </rPr>
      <t>101.954,34</t>
    </r>
    <r>
      <rPr>
        <sz val="14"/>
        <rFont val="Times New Roman"/>
        <family val="1"/>
        <charset val="1"/>
      </rPr>
      <t xml:space="preserve"> / R$ 805.146,39.: </t>
    </r>
    <r>
      <rPr>
        <sz val="14"/>
        <color rgb="FF000000"/>
        <rFont val="Times New Roman"/>
        <family val="1"/>
        <charset val="1"/>
      </rPr>
      <t>0,126628327282989</t>
    </r>
    <r>
      <rPr>
        <sz val="14"/>
        <rFont val="Times New Roman"/>
        <family val="1"/>
        <charset val="1"/>
      </rPr>
      <t xml:space="preserve"> und</t>
    </r>
  </si>
  <si>
    <t>______________________________________________________________________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</si>
</sst>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/m/yyyy"/>
    <numFmt numFmtId="168" formatCode="&quot;R$ &quot;#,##0.00"/>
    <numFmt numFmtId="169" formatCode="[$R$-416]\ #,##0.00;[Red]\-[$R$-416]\ #,##0.00"/>
    <numFmt numFmtId="170" formatCode="0.0000%"/>
    <numFmt numFmtId="171" formatCode="[$-416]#,##0.00"/>
  </numFmts>
  <fonts count="26" x14ac:knownFonts="1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charset val="1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b/>
      <sz val="11"/>
      <name val="Arial"/>
      <family val="2"/>
      <charset val="1"/>
    </font>
    <font>
      <sz val="11"/>
      <color rgb="FF000000"/>
      <name val="Arial"/>
      <family val="2"/>
      <charset val="1"/>
    </font>
    <font>
      <b/>
      <sz val="1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/>
      <sz val="11"/>
      <color rgb="FF000000"/>
      <name val="Calibri"/>
      <family val="2"/>
      <charset val="1"/>
    </font>
    <font>
      <u/>
      <sz val="11"/>
      <color rgb="FF000000"/>
      <name val="Calibri"/>
      <family val="2"/>
      <charset val="1"/>
    </font>
    <font>
      <b/>
      <sz val="12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sz val="14"/>
      <color rgb="FF000000"/>
      <name val="Calibri"/>
      <family val="2"/>
      <charset val="1"/>
    </font>
    <font>
      <b/>
      <sz val="14"/>
      <name val="Times New Roman"/>
      <family val="1"/>
      <charset val="1"/>
    </font>
    <font>
      <b/>
      <sz val="14"/>
      <color rgb="FF000000"/>
      <name val="Times New Roman"/>
      <family val="1"/>
      <charset val="1"/>
    </font>
    <font>
      <sz val="14"/>
      <name val="Times New Roman"/>
      <family val="1"/>
      <charset val="1"/>
    </font>
    <font>
      <sz val="14"/>
      <color rgb="FF000000"/>
      <name val="Times New Roman"/>
      <family val="1"/>
      <charset val="1"/>
    </font>
    <font>
      <sz val="14"/>
      <name val="Calibri"/>
      <family val="2"/>
      <charset val="1"/>
    </font>
    <font>
      <sz val="11"/>
      <color rgb="FF000000"/>
      <name val="Calibri"/>
      <family val="2"/>
      <charset val="1"/>
    </font>
  </fonts>
  <fills count="14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F2F2F2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9D9D9"/>
      </patternFill>
    </fill>
  </fills>
  <borders count="5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6">
    <xf numFmtId="0" fontId="0" fillId="0" borderId="0"/>
    <xf numFmtId="166" fontId="25" fillId="0" borderId="0" applyBorder="0" applyProtection="0"/>
    <xf numFmtId="164" fontId="2" fillId="0" borderId="0" applyBorder="0" applyProtection="0"/>
    <xf numFmtId="9" fontId="2" fillId="0" borderId="0" applyBorder="0" applyProtection="0"/>
    <xf numFmtId="164" fontId="25" fillId="0" borderId="0" applyBorder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25" fillId="0" borderId="0" applyBorder="0" applyProtection="0"/>
    <xf numFmtId="165" fontId="25" fillId="0" borderId="0" applyBorder="0" applyProtection="0"/>
    <xf numFmtId="166" fontId="25" fillId="0" borderId="0" applyBorder="0" applyProtection="0"/>
    <xf numFmtId="166" fontId="25" fillId="0" borderId="0" applyBorder="0" applyProtection="0"/>
  </cellStyleXfs>
  <cellXfs count="212">
    <xf numFmtId="0" fontId="0" fillId="0" borderId="0" xfId="0"/>
    <xf numFmtId="0" fontId="9" fillId="4" borderId="12" xfId="0" applyFont="1" applyFill="1" applyBorder="1" applyAlignment="1">
      <alignment horizontal="left" vertical="center" wrapText="1"/>
    </xf>
    <xf numFmtId="167" fontId="1" fillId="4" borderId="11" xfId="0" applyNumberFormat="1" applyFont="1" applyFill="1" applyBorder="1" applyAlignment="1">
      <alignment horizontal="left" vertical="center"/>
    </xf>
    <xf numFmtId="0" fontId="1" fillId="4" borderId="10" xfId="0" applyFont="1" applyFill="1" applyBorder="1" applyAlignment="1">
      <alignment horizontal="right" vertical="center"/>
    </xf>
    <xf numFmtId="167" fontId="1" fillId="4" borderId="9" xfId="0" applyNumberFormat="1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right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left" vertical="center"/>
    </xf>
    <xf numFmtId="0" fontId="1" fillId="4" borderId="5" xfId="0" applyFont="1" applyFill="1" applyBorder="1" applyAlignment="1">
      <alignment horizontal="right" vertical="center"/>
    </xf>
    <xf numFmtId="0" fontId="9" fillId="4" borderId="4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66" fontId="2" fillId="0" borderId="0" xfId="1" applyFont="1" applyBorder="1" applyAlignment="1" applyProtection="1">
      <alignment vertical="center"/>
    </xf>
    <xf numFmtId="2" fontId="0" fillId="0" borderId="0" xfId="0" applyNumberFormat="1"/>
    <xf numFmtId="0" fontId="8" fillId="0" borderId="0" xfId="0" applyFont="1"/>
    <xf numFmtId="165" fontId="8" fillId="0" borderId="0" xfId="12" applyFont="1" applyBorder="1" applyAlignment="1" applyProtection="1">
      <alignment vertical="center"/>
    </xf>
    <xf numFmtId="2" fontId="8" fillId="0" borderId="0" xfId="0" applyNumberFormat="1" applyFont="1"/>
    <xf numFmtId="0" fontId="0" fillId="0" borderId="0" xfId="0" applyAlignment="1">
      <alignment horizontal="center" vertical="center"/>
    </xf>
    <xf numFmtId="165" fontId="25" fillId="0" borderId="0" xfId="12" applyBorder="1" applyAlignment="1" applyProtection="1">
      <alignment horizontal="center" vertical="center"/>
    </xf>
    <xf numFmtId="2" fontId="0" fillId="0" borderId="0" xfId="0" applyNumberFormat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9" fillId="6" borderId="2" xfId="0" applyFont="1" applyFill="1" applyBorder="1" applyAlignment="1">
      <alignment horizontal="right" vertical="center"/>
    </xf>
    <xf numFmtId="10" fontId="9" fillId="6" borderId="13" xfId="0" applyNumberFormat="1" applyFont="1" applyFill="1" applyBorder="1" applyAlignment="1">
      <alignment horizontal="left" vertical="center"/>
    </xf>
    <xf numFmtId="0" fontId="10" fillId="6" borderId="3" xfId="0" applyFont="1" applyFill="1" applyBorder="1" applyAlignment="1">
      <alignment horizontal="right" vertical="center"/>
    </xf>
    <xf numFmtId="10" fontId="10" fillId="6" borderId="13" xfId="0" applyNumberFormat="1" applyFont="1" applyFill="1" applyBorder="1" applyAlignment="1">
      <alignment horizontal="left" vertical="center"/>
    </xf>
    <xf numFmtId="165" fontId="1" fillId="0" borderId="17" xfId="12" applyFont="1" applyBorder="1" applyAlignment="1" applyProtection="1">
      <alignment horizontal="center" vertical="center" wrapText="1"/>
    </xf>
    <xf numFmtId="165" fontId="25" fillId="0" borderId="0" xfId="12" applyBorder="1" applyAlignment="1" applyProtection="1">
      <alignment horizontal="center" vertical="center" wrapText="1"/>
    </xf>
    <xf numFmtId="2" fontId="0" fillId="0" borderId="0" xfId="0" applyNumberFormat="1" applyAlignment="1">
      <alignment vertical="center"/>
    </xf>
    <xf numFmtId="165" fontId="1" fillId="0" borderId="21" xfId="12" applyFont="1" applyBorder="1" applyAlignment="1" applyProtection="1">
      <alignment horizontal="center" vertical="center" wrapText="1"/>
    </xf>
    <xf numFmtId="165" fontId="1" fillId="0" borderId="11" xfId="12" applyFont="1" applyBorder="1" applyAlignment="1" applyProtection="1">
      <alignment horizontal="center" vertical="center" wrapText="1"/>
    </xf>
    <xf numFmtId="165" fontId="1" fillId="4" borderId="17" xfId="12" applyFont="1" applyFill="1" applyBorder="1" applyAlignment="1" applyProtection="1">
      <alignment horizontal="center" vertical="center" wrapText="1"/>
    </xf>
    <xf numFmtId="165" fontId="1" fillId="0" borderId="10" xfId="12" applyFont="1" applyBorder="1" applyAlignment="1" applyProtection="1">
      <alignment horizontal="center" vertical="center" wrapText="1"/>
    </xf>
    <xf numFmtId="165" fontId="25" fillId="0" borderId="0" xfId="12" applyBorder="1" applyAlignment="1" applyProtection="1">
      <alignment vertical="center"/>
    </xf>
    <xf numFmtId="0" fontId="9" fillId="7" borderId="12" xfId="5" applyFont="1" applyFill="1" applyBorder="1" applyAlignment="1">
      <alignment horizontal="center" vertical="center"/>
    </xf>
    <xf numFmtId="0" fontId="9" fillId="7" borderId="22" xfId="5" applyFont="1" applyFill="1" applyBorder="1" applyAlignment="1">
      <alignment horizontal="left" vertical="center"/>
    </xf>
    <xf numFmtId="0" fontId="9" fillId="7" borderId="23" xfId="5" applyFont="1" applyFill="1" applyBorder="1" applyAlignment="1">
      <alignment horizontal="center" vertical="center"/>
    </xf>
    <xf numFmtId="165" fontId="11" fillId="7" borderId="23" xfId="12" applyFont="1" applyFill="1" applyBorder="1" applyAlignment="1" applyProtection="1">
      <alignment vertical="center"/>
    </xf>
    <xf numFmtId="165" fontId="1" fillId="7" borderId="16" xfId="12" applyFont="1" applyFill="1" applyBorder="1" applyAlignment="1" applyProtection="1">
      <alignment horizontal="center" vertical="center" wrapText="1"/>
    </xf>
    <xf numFmtId="165" fontId="1" fillId="7" borderId="23" xfId="12" applyFont="1" applyFill="1" applyBorder="1" applyAlignment="1" applyProtection="1">
      <alignment horizontal="center" vertical="center" wrapText="1"/>
    </xf>
    <xf numFmtId="165" fontId="1" fillId="7" borderId="24" xfId="12" applyFont="1" applyFill="1" applyBorder="1" applyAlignment="1" applyProtection="1">
      <alignment horizontal="center" vertical="center" wrapText="1"/>
    </xf>
    <xf numFmtId="165" fontId="11" fillId="7" borderId="23" xfId="12" applyFont="1" applyFill="1" applyBorder="1" applyAlignment="1" applyProtection="1">
      <alignment horizontal="center" vertical="center"/>
    </xf>
    <xf numFmtId="169" fontId="9" fillId="7" borderId="23" xfId="12" applyNumberFormat="1" applyFont="1" applyFill="1" applyBorder="1" applyAlignment="1" applyProtection="1">
      <alignment horizontal="center" vertical="center" wrapText="1"/>
    </xf>
    <xf numFmtId="0" fontId="1" fillId="0" borderId="12" xfId="5" applyBorder="1" applyAlignment="1">
      <alignment horizontal="center" vertical="center"/>
    </xf>
    <xf numFmtId="0" fontId="12" fillId="4" borderId="22" xfId="6" applyFont="1" applyFill="1" applyBorder="1" applyAlignment="1">
      <alignment vertical="center" wrapText="1"/>
    </xf>
    <xf numFmtId="0" fontId="12" fillId="4" borderId="22" xfId="6" applyFont="1" applyFill="1" applyBorder="1" applyAlignment="1">
      <alignment horizontal="center" vertical="center"/>
    </xf>
    <xf numFmtId="4" fontId="1" fillId="4" borderId="22" xfId="0" applyNumberFormat="1" applyFont="1" applyFill="1" applyBorder="1" applyAlignment="1">
      <alignment horizontal="right" vertical="center"/>
    </xf>
    <xf numFmtId="169" fontId="1" fillId="4" borderId="22" xfId="0" applyNumberFormat="1" applyFont="1" applyFill="1" applyBorder="1" applyAlignment="1">
      <alignment horizontal="center" vertical="center"/>
    </xf>
    <xf numFmtId="165" fontId="1" fillId="0" borderId="12" xfId="12" applyFont="1" applyBorder="1" applyAlignment="1" applyProtection="1">
      <alignment horizontal="center" vertical="center" wrapText="1"/>
    </xf>
    <xf numFmtId="165" fontId="1" fillId="4" borderId="22" xfId="12" applyFont="1" applyFill="1" applyBorder="1" applyAlignment="1" applyProtection="1">
      <alignment horizontal="center" vertical="center" wrapText="1"/>
    </xf>
    <xf numFmtId="10" fontId="1" fillId="0" borderId="25" xfId="12" applyNumberFormat="1" applyFont="1" applyBorder="1" applyAlignment="1" applyProtection="1">
      <alignment horizontal="center" vertical="center" wrapText="1"/>
    </xf>
    <xf numFmtId="165" fontId="1" fillId="8" borderId="22" xfId="12" applyFont="1" applyFill="1" applyBorder="1" applyAlignment="1" applyProtection="1">
      <alignment horizontal="center" vertical="center" wrapText="1"/>
    </xf>
    <xf numFmtId="165" fontId="1" fillId="0" borderId="26" xfId="12" applyFont="1" applyBorder="1" applyAlignment="1" applyProtection="1">
      <alignment horizontal="center" vertical="center"/>
    </xf>
    <xf numFmtId="165" fontId="1" fillId="7" borderId="22" xfId="12" applyFont="1" applyFill="1" applyBorder="1" applyAlignment="1" applyProtection="1">
      <alignment horizontal="center" vertical="center"/>
    </xf>
    <xf numFmtId="10" fontId="1" fillId="0" borderId="25" xfId="12" applyNumberFormat="1" applyFont="1" applyBorder="1" applyAlignment="1" applyProtection="1">
      <alignment horizontal="center" vertical="center"/>
    </xf>
    <xf numFmtId="169" fontId="11" fillId="7" borderId="23" xfId="12" applyNumberFormat="1" applyFont="1" applyFill="1" applyBorder="1" applyAlignment="1" applyProtection="1">
      <alignment horizontal="center" vertical="center"/>
    </xf>
    <xf numFmtId="165" fontId="1" fillId="4" borderId="12" xfId="12" applyFont="1" applyFill="1" applyBorder="1" applyAlignment="1" applyProtection="1">
      <alignment horizontal="center" vertical="center" wrapText="1"/>
    </xf>
    <xf numFmtId="0" fontId="9" fillId="9" borderId="12" xfId="5" applyFont="1" applyFill="1" applyBorder="1" applyAlignment="1">
      <alignment horizontal="center" vertical="center"/>
    </xf>
    <xf numFmtId="0" fontId="9" fillId="9" borderId="22" xfId="5" applyFont="1" applyFill="1" applyBorder="1" applyAlignment="1">
      <alignment horizontal="left" vertical="center"/>
    </xf>
    <xf numFmtId="0" fontId="9" fillId="9" borderId="23" xfId="5" applyFont="1" applyFill="1" applyBorder="1" applyAlignment="1">
      <alignment horizontal="center" vertical="center"/>
    </xf>
    <xf numFmtId="165" fontId="11" fillId="9" borderId="23" xfId="12" applyFont="1" applyFill="1" applyBorder="1" applyAlignment="1" applyProtection="1">
      <alignment vertical="center"/>
    </xf>
    <xf numFmtId="169" fontId="11" fillId="9" borderId="23" xfId="12" applyNumberFormat="1" applyFont="1" applyFill="1" applyBorder="1" applyAlignment="1" applyProtection="1">
      <alignment horizontal="center" vertical="center"/>
    </xf>
    <xf numFmtId="165" fontId="1" fillId="9" borderId="16" xfId="12" applyFont="1" applyFill="1" applyBorder="1" applyAlignment="1" applyProtection="1">
      <alignment horizontal="center" vertical="center" wrapText="1"/>
    </xf>
    <xf numFmtId="165" fontId="1" fillId="9" borderId="23" xfId="12" applyFont="1" applyFill="1" applyBorder="1" applyAlignment="1" applyProtection="1">
      <alignment horizontal="center" vertical="center" wrapText="1"/>
    </xf>
    <xf numFmtId="165" fontId="1" fillId="9" borderId="24" xfId="12" applyFont="1" applyFill="1" applyBorder="1" applyAlignment="1" applyProtection="1">
      <alignment horizontal="center" vertical="center" wrapText="1"/>
    </xf>
    <xf numFmtId="169" fontId="9" fillId="9" borderId="23" xfId="12" applyNumberFormat="1" applyFont="1" applyFill="1" applyBorder="1" applyAlignment="1" applyProtection="1">
      <alignment horizontal="center" vertical="center" wrapText="1"/>
    </xf>
    <xf numFmtId="0" fontId="9" fillId="9" borderId="22" xfId="5" applyFont="1" applyFill="1" applyBorder="1" applyAlignment="1">
      <alignment horizontal="left" vertical="center" wrapText="1"/>
    </xf>
    <xf numFmtId="169" fontId="0" fillId="0" borderId="0" xfId="0" applyNumberFormat="1"/>
    <xf numFmtId="0" fontId="9" fillId="7" borderId="28" xfId="5" applyFont="1" applyFill="1" applyBorder="1" applyAlignment="1">
      <alignment horizontal="center" vertical="center"/>
    </xf>
    <xf numFmtId="165" fontId="11" fillId="7" borderId="28" xfId="12" applyFont="1" applyFill="1" applyBorder="1" applyAlignment="1" applyProtection="1">
      <alignment vertical="center"/>
    </xf>
    <xf numFmtId="165" fontId="1" fillId="7" borderId="29" xfId="12" applyFont="1" applyFill="1" applyBorder="1" applyAlignment="1" applyProtection="1">
      <alignment horizontal="center" vertical="center" wrapText="1"/>
    </xf>
    <xf numFmtId="165" fontId="1" fillId="7" borderId="28" xfId="12" applyFont="1" applyFill="1" applyBorder="1" applyAlignment="1" applyProtection="1">
      <alignment horizontal="center" vertical="center" wrapText="1"/>
    </xf>
    <xf numFmtId="165" fontId="1" fillId="7" borderId="30" xfId="12" applyFont="1" applyFill="1" applyBorder="1" applyAlignment="1" applyProtection="1">
      <alignment horizontal="center" vertical="center" wrapText="1"/>
    </xf>
    <xf numFmtId="165" fontId="9" fillId="7" borderId="28" xfId="12" applyFont="1" applyFill="1" applyBorder="1" applyAlignment="1" applyProtection="1">
      <alignment horizontal="center" vertical="center" wrapText="1"/>
    </xf>
    <xf numFmtId="10" fontId="0" fillId="0" borderId="0" xfId="0" applyNumberFormat="1"/>
    <xf numFmtId="0" fontId="7" fillId="5" borderId="2" xfId="0" applyFont="1" applyFill="1" applyBorder="1" applyAlignment="1">
      <alignment vertical="center"/>
    </xf>
    <xf numFmtId="0" fontId="7" fillId="5" borderId="3" xfId="0" applyFont="1" applyFill="1" applyBorder="1" applyAlignment="1">
      <alignment vertical="center"/>
    </xf>
    <xf numFmtId="0" fontId="9" fillId="0" borderId="33" xfId="0" applyFont="1" applyBorder="1" applyAlignment="1">
      <alignment horizontal="center" vertical="center" wrapText="1"/>
    </xf>
    <xf numFmtId="165" fontId="0" fillId="0" borderId="0" xfId="0" applyNumberFormat="1" applyAlignment="1">
      <alignment vertical="center"/>
    </xf>
    <xf numFmtId="0" fontId="7" fillId="0" borderId="34" xfId="0" applyFont="1" applyBorder="1" applyAlignment="1">
      <alignment vertical="center"/>
    </xf>
    <xf numFmtId="0" fontId="7" fillId="0" borderId="0" xfId="0" applyFont="1" applyAlignment="1">
      <alignment vertical="center"/>
    </xf>
    <xf numFmtId="170" fontId="13" fillId="0" borderId="0" xfId="3" applyNumberFormat="1" applyFont="1" applyBorder="1" applyAlignment="1" applyProtection="1">
      <alignment horizontal="center"/>
    </xf>
    <xf numFmtId="169" fontId="0" fillId="0" borderId="0" xfId="0" applyNumberFormat="1" applyAlignment="1">
      <alignment vertical="center"/>
    </xf>
    <xf numFmtId="168" fontId="1" fillId="0" borderId="34" xfId="0" applyNumberFormat="1" applyFont="1" applyBorder="1" applyAlignment="1">
      <alignment horizontal="left" wrapText="1"/>
    </xf>
    <xf numFmtId="168" fontId="1" fillId="0" borderId="0" xfId="0" applyNumberFormat="1" applyFont="1" applyAlignment="1">
      <alignment horizontal="left" wrapText="1"/>
    </xf>
    <xf numFmtId="165" fontId="1" fillId="0" borderId="0" xfId="12" applyFont="1" applyBorder="1" applyAlignment="1" applyProtection="1">
      <alignment horizontal="center" wrapText="1"/>
    </xf>
    <xf numFmtId="165" fontId="1" fillId="0" borderId="0" xfId="12" applyFont="1" applyBorder="1" applyAlignment="1" applyProtection="1">
      <alignment wrapText="1"/>
    </xf>
    <xf numFmtId="165" fontId="1" fillId="0" borderId="0" xfId="12" applyFont="1" applyBorder="1" applyAlignment="1" applyProtection="1">
      <alignment horizontal="center" vertical="center" wrapText="1"/>
    </xf>
    <xf numFmtId="165" fontId="1" fillId="4" borderId="0" xfId="12" applyFont="1" applyFill="1" applyBorder="1" applyAlignment="1" applyProtection="1">
      <alignment horizontal="center" vertical="center" wrapText="1"/>
    </xf>
    <xf numFmtId="165" fontId="1" fillId="0" borderId="0" xfId="12" applyFont="1" applyBorder="1" applyAlignment="1" applyProtection="1">
      <alignment vertical="center" wrapText="1"/>
    </xf>
    <xf numFmtId="165" fontId="1" fillId="0" borderId="0" xfId="12" applyFont="1" applyBorder="1" applyAlignment="1" applyProtection="1">
      <alignment vertical="center"/>
    </xf>
    <xf numFmtId="165" fontId="1" fillId="4" borderId="0" xfId="12" applyFont="1" applyFill="1" applyBorder="1" applyAlignment="1" applyProtection="1">
      <alignment vertical="center"/>
    </xf>
    <xf numFmtId="165" fontId="1" fillId="0" borderId="42" xfId="12" applyFont="1" applyBorder="1" applyAlignment="1" applyProtection="1">
      <alignment vertical="center"/>
    </xf>
    <xf numFmtId="0" fontId="0" fillId="0" borderId="34" xfId="0" applyBorder="1" applyAlignment="1">
      <alignment wrapText="1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42" xfId="0" applyBorder="1" applyAlignment="1">
      <alignment wrapText="1"/>
    </xf>
    <xf numFmtId="169" fontId="0" fillId="0" borderId="0" xfId="0" applyNumberFormat="1" applyAlignment="1">
      <alignment horizontal="center"/>
    </xf>
    <xf numFmtId="0" fontId="0" fillId="0" borderId="34" xfId="0" applyBorder="1"/>
    <xf numFmtId="0" fontId="0" fillId="0" borderId="42" xfId="0" applyBorder="1"/>
    <xf numFmtId="0" fontId="0" fillId="0" borderId="43" xfId="0" applyBorder="1" applyAlignment="1">
      <alignment vertical="center"/>
    </xf>
    <xf numFmtId="0" fontId="0" fillId="0" borderId="43" xfId="0" applyBorder="1"/>
    <xf numFmtId="2" fontId="0" fillId="0" borderId="43" xfId="0" applyNumberFormat="1" applyBorder="1" applyAlignment="1">
      <alignment horizontal="center"/>
    </xf>
    <xf numFmtId="0" fontId="0" fillId="0" borderId="44" xfId="0" applyBorder="1"/>
    <xf numFmtId="2" fontId="0" fillId="0" borderId="0" xfId="0" applyNumberForma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165" fontId="18" fillId="0" borderId="0" xfId="12" applyFont="1" applyBorder="1" applyAlignment="1" applyProtection="1">
      <alignment wrapText="1"/>
    </xf>
    <xf numFmtId="165" fontId="18" fillId="0" borderId="0" xfId="12" applyFont="1" applyBorder="1" applyAlignment="1" applyProtection="1">
      <alignment horizontal="center" wrapText="1"/>
    </xf>
    <xf numFmtId="165" fontId="18" fillId="0" borderId="0" xfId="12" applyFont="1" applyBorder="1" applyAlignment="1" applyProtection="1">
      <alignment vertical="center" wrapText="1"/>
    </xf>
    <xf numFmtId="0" fontId="0" fillId="0" borderId="45" xfId="0" applyBorder="1" applyAlignment="1">
      <alignment vertical="center"/>
    </xf>
    <xf numFmtId="0" fontId="0" fillId="0" borderId="45" xfId="0" applyBorder="1"/>
    <xf numFmtId="165" fontId="1" fillId="0" borderId="45" xfId="12" applyFont="1" applyBorder="1" applyAlignment="1" applyProtection="1">
      <alignment horizontal="center" wrapText="1"/>
    </xf>
    <xf numFmtId="0" fontId="0" fillId="0" borderId="46" xfId="0" applyBorder="1"/>
    <xf numFmtId="169" fontId="0" fillId="0" borderId="0" xfId="0" applyNumberFormat="1" applyAlignment="1">
      <alignment horizontal="center" vertical="center"/>
    </xf>
    <xf numFmtId="0" fontId="8" fillId="0" borderId="0" xfId="0" applyFont="1" applyAlignment="1">
      <alignment wrapText="1"/>
    </xf>
    <xf numFmtId="171" fontId="0" fillId="0" borderId="0" xfId="0" applyNumberFormat="1"/>
    <xf numFmtId="0" fontId="19" fillId="0" borderId="0" xfId="0" applyFont="1"/>
    <xf numFmtId="0" fontId="20" fillId="0" borderId="21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166" fontId="20" fillId="0" borderId="11" xfId="1" applyFont="1" applyBorder="1" applyAlignment="1" applyProtection="1">
      <alignment horizontal="center" vertical="center"/>
    </xf>
    <xf numFmtId="0" fontId="20" fillId="8" borderId="2" xfId="9" applyFont="1" applyFill="1" applyBorder="1" applyAlignment="1">
      <alignment horizontal="center"/>
    </xf>
    <xf numFmtId="0" fontId="20" fillId="8" borderId="2" xfId="9" applyFont="1" applyFill="1" applyBorder="1" applyAlignment="1">
      <alignment horizontal="left"/>
    </xf>
    <xf numFmtId="0" fontId="20" fillId="8" borderId="3" xfId="9" applyFont="1" applyFill="1" applyBorder="1" applyAlignment="1">
      <alignment wrapText="1"/>
    </xf>
    <xf numFmtId="0" fontId="20" fillId="8" borderId="13" xfId="9" applyFont="1" applyFill="1" applyBorder="1" applyAlignment="1">
      <alignment wrapText="1"/>
    </xf>
    <xf numFmtId="0" fontId="22" fillId="0" borderId="48" xfId="9" applyFont="1" applyBorder="1" applyAlignment="1">
      <alignment horizontal="center" vertical="center"/>
    </xf>
    <xf numFmtId="0" fontId="22" fillId="0" borderId="49" xfId="9" applyFont="1" applyBorder="1" applyAlignment="1">
      <alignment horizontal="justify" vertical="center" wrapText="1"/>
    </xf>
    <xf numFmtId="0" fontId="22" fillId="0" borderId="38" xfId="9" applyFont="1" applyBorder="1" applyAlignment="1">
      <alignment horizontal="center" vertical="center"/>
    </xf>
    <xf numFmtId="0" fontId="19" fillId="0" borderId="0" xfId="0" applyFont="1" applyAlignment="1">
      <alignment wrapText="1"/>
    </xf>
    <xf numFmtId="2" fontId="22" fillId="0" borderId="22" xfId="0" applyNumberFormat="1" applyFont="1" applyBorder="1" applyAlignment="1">
      <alignment horizontal="center" vertical="center" wrapText="1"/>
    </xf>
    <xf numFmtId="0" fontId="22" fillId="0" borderId="22" xfId="9" applyFont="1" applyBorder="1" applyAlignment="1">
      <alignment horizontal="justify" vertical="center" wrapText="1"/>
    </xf>
    <xf numFmtId="0" fontId="22" fillId="0" borderId="22" xfId="9" applyFont="1" applyBorder="1" applyAlignment="1">
      <alignment horizontal="center" vertical="center"/>
    </xf>
    <xf numFmtId="2" fontId="22" fillId="0" borderId="22" xfId="0" applyNumberFormat="1" applyFont="1" applyBorder="1" applyAlignment="1">
      <alignment horizontal="center" vertical="center"/>
    </xf>
    <xf numFmtId="0" fontId="23" fillId="0" borderId="22" xfId="10" applyFont="1" applyBorder="1" applyAlignment="1">
      <alignment horizontal="center" vertical="center" wrapText="1"/>
    </xf>
    <xf numFmtId="2" fontId="22" fillId="0" borderId="22" xfId="10" applyNumberFormat="1" applyFont="1" applyBorder="1" applyAlignment="1">
      <alignment horizontal="center" vertical="center" wrapText="1"/>
    </xf>
    <xf numFmtId="4" fontId="22" fillId="0" borderId="22" xfId="0" applyNumberFormat="1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4" fontId="22" fillId="0" borderId="22" xfId="10" applyNumberFormat="1" applyFont="1" applyBorder="1" applyAlignment="1">
      <alignment horizontal="center" vertical="center" wrapText="1"/>
    </xf>
    <xf numFmtId="2" fontId="22" fillId="0" borderId="22" xfId="10" applyNumberFormat="1" applyFont="1" applyBorder="1" applyAlignment="1">
      <alignment horizontal="center" vertical="center"/>
    </xf>
    <xf numFmtId="0" fontId="22" fillId="0" borderId="49" xfId="9" applyFont="1" applyBorder="1" applyAlignment="1">
      <alignment vertical="center" wrapText="1"/>
    </xf>
    <xf numFmtId="2" fontId="23" fillId="0" borderId="40" xfId="10" applyNumberFormat="1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0" fillId="11" borderId="0" xfId="0" applyFill="1"/>
    <xf numFmtId="0" fontId="24" fillId="0" borderId="0" xfId="0" applyFont="1"/>
    <xf numFmtId="0" fontId="9" fillId="4" borderId="5" xfId="0" applyFont="1" applyFill="1" applyBorder="1" applyAlignment="1">
      <alignment horizontal="right" vertical="center"/>
    </xf>
    <xf numFmtId="167" fontId="7" fillId="5" borderId="2" xfId="0" applyNumberFormat="1" applyFont="1" applyFill="1" applyBorder="1" applyAlignment="1">
      <alignment horizontal="right" vertical="center"/>
    </xf>
    <xf numFmtId="167" fontId="7" fillId="5" borderId="13" xfId="0" applyNumberFormat="1" applyFont="1" applyFill="1" applyBorder="1" applyAlignment="1">
      <alignment horizontal="left" vertical="center"/>
    </xf>
    <xf numFmtId="0" fontId="1" fillId="4" borderId="14" xfId="0" applyFont="1" applyFill="1" applyBorder="1" applyAlignment="1">
      <alignment horizontal="right" vertical="center"/>
    </xf>
    <xf numFmtId="0" fontId="1" fillId="4" borderId="15" xfId="0" applyFont="1" applyFill="1" applyBorder="1" applyAlignment="1">
      <alignment horizontal="left" vertical="center"/>
    </xf>
    <xf numFmtId="0" fontId="9" fillId="0" borderId="16" xfId="0" applyFont="1" applyBorder="1" applyAlignment="1">
      <alignment horizontal="left" vertical="center" wrapText="1"/>
    </xf>
    <xf numFmtId="0" fontId="7" fillId="6" borderId="1" xfId="0" applyFont="1" applyFill="1" applyBorder="1" applyAlignment="1">
      <alignment horizontal="center" vertical="center"/>
    </xf>
    <xf numFmtId="168" fontId="7" fillId="6" borderId="2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165" fontId="1" fillId="0" borderId="17" xfId="12" applyFont="1" applyBorder="1" applyAlignment="1" applyProtection="1">
      <alignment horizontal="center" vertical="center" wrapText="1"/>
    </xf>
    <xf numFmtId="165" fontId="1" fillId="0" borderId="18" xfId="12" applyFont="1" applyBorder="1" applyAlignment="1" applyProtection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9" fillId="7" borderId="27" xfId="5" applyFont="1" applyFill="1" applyBorder="1" applyAlignment="1">
      <alignment horizontal="center" vertical="center" wrapText="1"/>
    </xf>
    <xf numFmtId="0" fontId="12" fillId="0" borderId="31" xfId="5" applyFont="1" applyBorder="1" applyAlignment="1">
      <alignment horizontal="center" vertical="center" wrapText="1"/>
    </xf>
    <xf numFmtId="164" fontId="7" fillId="10" borderId="32" xfId="2" applyFont="1" applyFill="1" applyBorder="1" applyAlignment="1" applyProtection="1">
      <alignment horizontal="right"/>
    </xf>
    <xf numFmtId="0" fontId="9" fillId="0" borderId="15" xfId="0" applyFont="1" applyBorder="1" applyAlignment="1">
      <alignment horizontal="center" vertical="center" wrapText="1"/>
    </xf>
    <xf numFmtId="169" fontId="8" fillId="0" borderId="0" xfId="3" applyNumberFormat="1" applyFont="1" applyBorder="1" applyAlignment="1" applyProtection="1">
      <alignment horizontal="right"/>
    </xf>
    <xf numFmtId="0" fontId="9" fillId="7" borderId="35" xfId="0" applyFont="1" applyFill="1" applyBorder="1" applyAlignment="1">
      <alignment horizontal="center" vertical="center" wrapText="1"/>
    </xf>
    <xf numFmtId="10" fontId="9" fillId="7" borderId="36" xfId="0" applyNumberFormat="1" applyFont="1" applyFill="1" applyBorder="1" applyAlignment="1">
      <alignment horizontal="center" vertical="center" wrapText="1"/>
    </xf>
    <xf numFmtId="0" fontId="9" fillId="7" borderId="36" xfId="0" applyFont="1" applyFill="1" applyBorder="1" applyAlignment="1">
      <alignment horizontal="center" vertical="center" wrapText="1"/>
    </xf>
    <xf numFmtId="168" fontId="9" fillId="7" borderId="32" xfId="0" applyNumberFormat="1" applyFont="1" applyFill="1" applyBorder="1" applyAlignment="1">
      <alignment horizontal="center" vertical="center" wrapText="1"/>
    </xf>
    <xf numFmtId="164" fontId="13" fillId="0" borderId="0" xfId="2" applyFont="1" applyBorder="1" applyAlignment="1" applyProtection="1">
      <alignment horizontal="center"/>
    </xf>
    <xf numFmtId="0" fontId="1" fillId="0" borderId="37" xfId="0" applyFont="1" applyBorder="1" applyAlignment="1">
      <alignment horizontal="center" vertical="center" wrapText="1"/>
    </xf>
    <xf numFmtId="10" fontId="1" fillId="0" borderId="38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168" fontId="1" fillId="0" borderId="39" xfId="0" applyNumberFormat="1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10" fontId="1" fillId="0" borderId="40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168" fontId="1" fillId="0" borderId="41" xfId="0" applyNumberFormat="1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21" fillId="0" borderId="47" xfId="0" applyFont="1" applyBorder="1" applyAlignment="1">
      <alignment horizontal="center" wrapText="1"/>
    </xf>
    <xf numFmtId="2" fontId="20" fillId="0" borderId="12" xfId="0" applyNumberFormat="1" applyFont="1" applyBorder="1" applyAlignment="1">
      <alignment horizontal="justify" vertical="center" wrapText="1"/>
    </xf>
    <xf numFmtId="2" fontId="20" fillId="0" borderId="25" xfId="0" applyNumberFormat="1" applyFont="1" applyBorder="1" applyAlignment="1">
      <alignment horizontal="center" vertical="center" wrapText="1"/>
    </xf>
    <xf numFmtId="2" fontId="20" fillId="0" borderId="12" xfId="0" applyNumberFormat="1" applyFont="1" applyBorder="1" applyAlignment="1">
      <alignment horizontal="left" vertical="center" wrapText="1"/>
    </xf>
    <xf numFmtId="0" fontId="22" fillId="0" borderId="47" xfId="10" applyFont="1" applyBorder="1" applyAlignment="1">
      <alignment horizontal="center" vertical="center" wrapText="1"/>
    </xf>
    <xf numFmtId="2" fontId="22" fillId="0" borderId="39" xfId="15" applyNumberFormat="1" applyFont="1" applyBorder="1" applyAlignment="1" applyProtection="1">
      <alignment horizontal="center" vertical="center"/>
    </xf>
    <xf numFmtId="0" fontId="22" fillId="0" borderId="12" xfId="10" applyFont="1" applyBorder="1" applyAlignment="1">
      <alignment horizontal="justify" vertical="center" wrapText="1"/>
    </xf>
    <xf numFmtId="2" fontId="22" fillId="0" borderId="25" xfId="15" applyNumberFormat="1" applyFont="1" applyBorder="1" applyAlignment="1" applyProtection="1">
      <alignment horizontal="center" vertical="center"/>
    </xf>
    <xf numFmtId="0" fontId="22" fillId="0" borderId="12" xfId="10" applyFont="1" applyBorder="1" applyAlignment="1">
      <alignment horizontal="left" vertical="center"/>
    </xf>
    <xf numFmtId="0" fontId="23" fillId="0" borderId="12" xfId="10" applyFont="1" applyBorder="1" applyAlignment="1">
      <alignment horizontal="justify" vertical="center" wrapText="1"/>
    </xf>
    <xf numFmtId="0" fontId="22" fillId="0" borderId="12" xfId="10" applyFont="1" applyBorder="1" applyAlignment="1">
      <alignment horizontal="left" vertical="center" wrapText="1"/>
    </xf>
    <xf numFmtId="0" fontId="20" fillId="0" borderId="12" xfId="10" applyFont="1" applyBorder="1" applyAlignment="1">
      <alignment horizontal="center" vertical="center" wrapText="1"/>
    </xf>
    <xf numFmtId="0" fontId="20" fillId="0" borderId="12" xfId="10" applyFont="1" applyBorder="1" applyAlignment="1">
      <alignment horizontal="center" vertical="center"/>
    </xf>
    <xf numFmtId="0" fontId="22" fillId="0" borderId="12" xfId="10" applyFont="1" applyBorder="1" applyAlignment="1">
      <alignment horizontal="justify" vertical="center"/>
    </xf>
    <xf numFmtId="0" fontId="22" fillId="0" borderId="47" xfId="10" applyFont="1" applyBorder="1" applyAlignment="1">
      <alignment horizontal="center" vertical="center"/>
    </xf>
    <xf numFmtId="2" fontId="22" fillId="0" borderId="41" xfId="15" applyNumberFormat="1" applyFont="1" applyBorder="1" applyAlignment="1" applyProtection="1">
      <alignment horizontal="center" vertical="center"/>
    </xf>
    <xf numFmtId="0" fontId="22" fillId="0" borderId="27" xfId="9" applyFont="1" applyBorder="1" applyAlignment="1">
      <alignment horizontal="justify" vertical="center" wrapText="1"/>
    </xf>
    <xf numFmtId="0" fontId="16" fillId="12" borderId="0" xfId="0" applyFont="1" applyFill="1" applyBorder="1" applyAlignment="1">
      <alignment horizontal="center" vertical="center"/>
    </xf>
    <xf numFmtId="0" fontId="16" fillId="12" borderId="0" xfId="0" applyFont="1" applyFill="1" applyBorder="1" applyAlignment="1">
      <alignment horizontal="center" vertical="center"/>
    </xf>
    <xf numFmtId="0" fontId="17" fillId="12" borderId="0" xfId="0" applyFont="1" applyFill="1" applyBorder="1" applyAlignment="1">
      <alignment horizontal="center" vertical="center"/>
    </xf>
    <xf numFmtId="4" fontId="17" fillId="12" borderId="0" xfId="0" applyNumberFormat="1" applyFont="1" applyFill="1" applyBorder="1" applyAlignment="1">
      <alignment horizontal="center"/>
    </xf>
    <xf numFmtId="4" fontId="17" fillId="12" borderId="0" xfId="0" applyNumberFormat="1" applyFont="1" applyFill="1" applyBorder="1" applyAlignment="1">
      <alignment horizontal="center" vertical="center"/>
    </xf>
    <xf numFmtId="0" fontId="16" fillId="13" borderId="0" xfId="0" applyFont="1" applyFill="1" applyBorder="1" applyAlignment="1">
      <alignment horizontal="center" vertical="center"/>
    </xf>
    <xf numFmtId="169" fontId="16" fillId="13" borderId="0" xfId="0" applyNumberFormat="1" applyFont="1" applyFill="1" applyBorder="1" applyAlignment="1">
      <alignment horizontal="center"/>
    </xf>
    <xf numFmtId="169" fontId="16" fillId="13" borderId="0" xfId="0" applyNumberFormat="1" applyFont="1" applyFill="1" applyBorder="1" applyAlignment="1">
      <alignment horizontal="center" vertical="center"/>
    </xf>
  </cellXfs>
  <cellStyles count="16">
    <cellStyle name="Moeda" xfId="2" builtinId="4"/>
    <cellStyle name="Moeda 2" xfId="4" xr:uid="{00000000-0005-0000-0000-000006000000}"/>
    <cellStyle name="Normal" xfId="0" builtinId="0"/>
    <cellStyle name="Normal 2" xfId="5" xr:uid="{00000000-0005-0000-0000-000007000000}"/>
    <cellStyle name="Normal 2 2 2" xfId="6" xr:uid="{00000000-0005-0000-0000-000008000000}"/>
    <cellStyle name="Normal 3" xfId="7" xr:uid="{00000000-0005-0000-0000-000009000000}"/>
    <cellStyle name="Normal 5 2" xfId="8" xr:uid="{00000000-0005-0000-0000-00000A000000}"/>
    <cellStyle name="Normal 6 2" xfId="9" xr:uid="{00000000-0005-0000-0000-00000B000000}"/>
    <cellStyle name="Normal 7" xfId="10" xr:uid="{00000000-0005-0000-0000-00000C000000}"/>
    <cellStyle name="Normal 7 3" xfId="11" xr:uid="{00000000-0005-0000-0000-00000D000000}"/>
    <cellStyle name="Porcentagem" xfId="3" builtinId="5"/>
    <cellStyle name="Vírgula" xfId="1" builtinId="3"/>
    <cellStyle name="Vírgula 2" xfId="12" xr:uid="{00000000-0005-0000-0000-00000E000000}"/>
    <cellStyle name="Vírgula 2 13 3" xfId="13" xr:uid="{00000000-0005-0000-0000-00000F000000}"/>
    <cellStyle name="Vírgula 5" xfId="14" xr:uid="{00000000-0005-0000-0000-000010000000}"/>
    <cellStyle name="Vírgula 5 2" xfId="15" xr:uid="{00000000-0005-0000-0000-000011000000}"/>
  </cellStyles>
  <dxfs count="3">
    <dxf>
      <font>
        <b/>
        <sz val="11"/>
        <color rgb="FFFFFFFF"/>
        <name val="Calibri"/>
        <family val="2"/>
        <charset val="1"/>
      </font>
      <fill>
        <patternFill>
          <bgColor rgb="FF000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614880</xdr:colOff>
      <xdr:row>11</xdr:row>
      <xdr:rowOff>116640</xdr:rowOff>
    </xdr:from>
    <xdr:to>
      <xdr:col>5</xdr:col>
      <xdr:colOff>373320</xdr:colOff>
      <xdr:row>11</xdr:row>
      <xdr:rowOff>826920</xdr:rowOff>
    </xdr:to>
    <xdr:pic>
      <xdr:nvPicPr>
        <xdr:cNvPr id="2" name="Figura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823440" y="116640"/>
          <a:ext cx="755280" cy="7102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78120</xdr:colOff>
      <xdr:row>1</xdr:row>
      <xdr:rowOff>63000</xdr:rowOff>
    </xdr:from>
    <xdr:to>
      <xdr:col>1</xdr:col>
      <xdr:colOff>1096560</xdr:colOff>
      <xdr:row>5</xdr:row>
      <xdr:rowOff>115200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309960" y="238320"/>
          <a:ext cx="1018440" cy="9334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C1048576"/>
  <sheetViews>
    <sheetView tabSelected="1" view="pageBreakPreview" topLeftCell="A192" zoomScaleNormal="100" workbookViewId="0">
      <selection activeCell="K235" sqref="K235"/>
    </sheetView>
  </sheetViews>
  <sheetFormatPr defaultColWidth="8.7109375" defaultRowHeight="13.9" customHeight="1" x14ac:dyDescent="0.25"/>
  <cols>
    <col min="1" max="1" width="9.28515625" customWidth="1"/>
    <col min="2" max="2" width="56.5703125" style="15" customWidth="1"/>
    <col min="3" max="3" width="10.85546875" customWidth="1"/>
    <col min="4" max="4" width="11.28515625" customWidth="1"/>
    <col min="5" max="5" width="14.140625" customWidth="1"/>
    <col min="7" max="7" width="10.140625" customWidth="1"/>
    <col min="8" max="8" width="9.28515625" customWidth="1"/>
    <col min="9" max="9" width="12.140625" style="16" customWidth="1"/>
    <col min="10" max="10" width="18.5703125" customWidth="1"/>
    <col min="11" max="11" width="11.42578125" customWidth="1"/>
    <col min="12" max="12" width="11.5703125" customWidth="1"/>
    <col min="13" max="13" width="14.42578125" customWidth="1"/>
    <col min="14" max="14" width="9.28515625" customWidth="1"/>
    <col min="15" max="16" width="14.140625" customWidth="1"/>
    <col min="17" max="17" width="10.5703125" customWidth="1"/>
    <col min="16382" max="16384" width="11.5703125" customWidth="1"/>
  </cols>
  <sheetData>
    <row r="1" spans="1:19 16382:16383" ht="12.75" hidden="1" customHeight="1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7"/>
      <c r="Q1" s="18"/>
    </row>
    <row r="2" spans="1:19 16382:16383" ht="15" hidden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7"/>
      <c r="Q2" s="18"/>
    </row>
    <row r="3" spans="1:19 16382:16383" ht="15" hidden="1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7"/>
      <c r="Q3" s="18"/>
    </row>
    <row r="4" spans="1:19 16382:16383" ht="15" hidden="1" x14ac:dyDescent="0.25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7"/>
      <c r="Q4" s="18"/>
    </row>
    <row r="5" spans="1:19 16382:16383" ht="15" hidden="1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7"/>
      <c r="Q5" s="18"/>
    </row>
    <row r="6" spans="1:19 16382:16383" ht="15" hidden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7"/>
      <c r="Q6" s="18"/>
    </row>
    <row r="7" spans="1:19 16382:16383" ht="15" hidden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7"/>
      <c r="Q7" s="18"/>
    </row>
    <row r="8" spans="1:19 16382:16383" ht="15" hidden="1" x14ac:dyDescent="0.25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7"/>
      <c r="Q8" s="18"/>
    </row>
    <row r="9" spans="1:19 16382:16383" ht="15" hidden="1" x14ac:dyDescent="0.25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7"/>
      <c r="Q9" s="18"/>
    </row>
    <row r="10" spans="1:19 16382:16383" ht="15" hidden="1" x14ac:dyDescent="0.25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7"/>
      <c r="Q10" s="18"/>
    </row>
    <row r="11" spans="1:19 16382:16383" ht="15" hidden="1" x14ac:dyDescent="0.25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7"/>
      <c r="Q11" s="18"/>
    </row>
    <row r="12" spans="1:19 16382:16383" ht="70.349999999999994" customHeight="1" x14ac:dyDescent="0.3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7"/>
      <c r="Q12" s="18"/>
    </row>
    <row r="13" spans="1:19 16382:16383" s="19" customFormat="1" ht="16.899999999999999" customHeight="1" x14ac:dyDescent="0.25">
      <c r="A13" s="12" t="s">
        <v>1</v>
      </c>
      <c r="B13" s="12"/>
      <c r="C13" s="12"/>
      <c r="D13" s="12"/>
      <c r="E13" s="11" t="str">
        <f>I18</f>
        <v>MEDIÇÃO 07</v>
      </c>
      <c r="F13" s="11"/>
      <c r="G13" s="11"/>
      <c r="H13" s="11"/>
      <c r="I13" s="11"/>
      <c r="J13" s="11"/>
      <c r="K13" s="10" t="s">
        <v>2</v>
      </c>
      <c r="L13" s="10"/>
      <c r="M13" s="10"/>
      <c r="N13" s="10"/>
      <c r="O13" s="20"/>
      <c r="Q13" s="21"/>
      <c r="R13"/>
      <c r="S13"/>
      <c r="XFB13"/>
      <c r="XFC13"/>
    </row>
    <row r="14" spans="1:19 16382:16383" s="22" customFormat="1" ht="13.9" customHeight="1" x14ac:dyDescent="0.25">
      <c r="A14" s="9" t="s">
        <v>3</v>
      </c>
      <c r="B14" s="9"/>
      <c r="C14" s="9"/>
      <c r="D14" s="8" t="s">
        <v>4</v>
      </c>
      <c r="E14" s="8"/>
      <c r="F14" s="7" t="s">
        <v>5</v>
      </c>
      <c r="G14" s="7"/>
      <c r="H14" s="6" t="s">
        <v>6</v>
      </c>
      <c r="I14" s="6"/>
      <c r="J14" s="6"/>
      <c r="K14" s="5" t="s">
        <v>7</v>
      </c>
      <c r="L14" s="5"/>
      <c r="M14" s="4">
        <v>45747</v>
      </c>
      <c r="N14" s="4"/>
      <c r="O14" s="23"/>
      <c r="Q14" s="24"/>
      <c r="R14"/>
      <c r="S14"/>
      <c r="XFB14"/>
      <c r="XFC14"/>
    </row>
    <row r="15" spans="1:19 16382:16383" s="22" customFormat="1" ht="21.75" customHeight="1" x14ac:dyDescent="0.25">
      <c r="A15" s="9"/>
      <c r="B15" s="9"/>
      <c r="C15" s="9"/>
      <c r="D15" s="8"/>
      <c r="E15" s="8"/>
      <c r="F15" s="7"/>
      <c r="G15" s="7"/>
      <c r="H15" s="6"/>
      <c r="I15" s="6"/>
      <c r="J15" s="6"/>
      <c r="K15" s="3" t="s">
        <v>8</v>
      </c>
      <c r="L15" s="3"/>
      <c r="M15" s="2">
        <v>45987</v>
      </c>
      <c r="N15" s="2"/>
      <c r="O15" s="23"/>
      <c r="Q15" s="24"/>
      <c r="R15"/>
      <c r="S15"/>
      <c r="XFB15"/>
      <c r="XFC15"/>
    </row>
    <row r="16" spans="1:19 16382:16383" s="22" customFormat="1" ht="13.9" customHeight="1" x14ac:dyDescent="0.25">
      <c r="A16" s="1" t="s">
        <v>9</v>
      </c>
      <c r="B16" s="1"/>
      <c r="C16" s="1"/>
      <c r="D16" s="153" t="s">
        <v>10</v>
      </c>
      <c r="E16" s="153"/>
      <c r="F16" s="154">
        <v>45933</v>
      </c>
      <c r="G16" s="154"/>
      <c r="H16" s="25" t="s">
        <v>11</v>
      </c>
      <c r="I16" s="155">
        <v>45957</v>
      </c>
      <c r="J16" s="155"/>
      <c r="K16" s="156" t="s">
        <v>12</v>
      </c>
      <c r="L16" s="156"/>
      <c r="M16" s="157" t="s">
        <v>13</v>
      </c>
      <c r="N16" s="157"/>
      <c r="O16" s="23"/>
      <c r="Q16" s="24"/>
      <c r="R16"/>
      <c r="S16"/>
      <c r="XFB16"/>
      <c r="XFC16"/>
    </row>
    <row r="17" spans="1:19 16382:16383" s="22" customFormat="1" ht="18.75" customHeight="1" x14ac:dyDescent="0.25">
      <c r="A17" s="158" t="s">
        <v>14</v>
      </c>
      <c r="B17" s="158"/>
      <c r="C17" s="158"/>
      <c r="D17" s="158"/>
      <c r="E17" s="158"/>
      <c r="F17" s="159" t="str">
        <f>I18</f>
        <v>MEDIÇÃO 07</v>
      </c>
      <c r="G17" s="159"/>
      <c r="H17" s="159"/>
      <c r="I17" s="160">
        <f>L202</f>
        <v>107507.44983615947</v>
      </c>
      <c r="J17" s="160"/>
      <c r="K17" s="26" t="s">
        <v>15</v>
      </c>
      <c r="L17" s="27">
        <f>H202</f>
        <v>0.12662832665562726</v>
      </c>
      <c r="M17" s="28" t="s">
        <v>16</v>
      </c>
      <c r="N17" s="29">
        <f>H203</f>
        <v>0.57979989254570452</v>
      </c>
      <c r="O17" s="23"/>
      <c r="Q17" s="24"/>
      <c r="R17"/>
      <c r="S17"/>
      <c r="XFB17"/>
      <c r="XFC17"/>
    </row>
    <row r="18" spans="1:19 16382:16383" s="15" customFormat="1" ht="16.5" customHeight="1" x14ac:dyDescent="0.25">
      <c r="A18" s="161" t="s">
        <v>17</v>
      </c>
      <c r="B18" s="162" t="s">
        <v>18</v>
      </c>
      <c r="C18" s="162" t="s">
        <v>19</v>
      </c>
      <c r="D18" s="163" t="s">
        <v>20</v>
      </c>
      <c r="E18" s="164" t="s">
        <v>21</v>
      </c>
      <c r="F18" s="165" t="s">
        <v>22</v>
      </c>
      <c r="G18" s="165"/>
      <c r="H18" s="165"/>
      <c r="I18" s="166" t="s">
        <v>23</v>
      </c>
      <c r="J18" s="166"/>
      <c r="K18" s="166"/>
      <c r="L18" s="167" t="s">
        <v>24</v>
      </c>
      <c r="M18" s="167"/>
      <c r="N18" s="167"/>
      <c r="O18" s="31"/>
      <c r="Q18" s="32"/>
      <c r="R18"/>
      <c r="S18"/>
      <c r="XFB18"/>
      <c r="XFC18"/>
    </row>
    <row r="19" spans="1:19 16382:16383" s="15" customFormat="1" ht="14.25" customHeight="1" x14ac:dyDescent="0.25">
      <c r="A19" s="161"/>
      <c r="B19" s="162"/>
      <c r="C19" s="162"/>
      <c r="D19" s="163"/>
      <c r="E19" s="164"/>
      <c r="F19" s="33" t="s">
        <v>20</v>
      </c>
      <c r="G19" s="30" t="s">
        <v>25</v>
      </c>
      <c r="H19" s="34" t="s">
        <v>26</v>
      </c>
      <c r="I19" s="33" t="s">
        <v>20</v>
      </c>
      <c r="J19" s="35" t="s">
        <v>25</v>
      </c>
      <c r="K19" s="34" t="s">
        <v>26</v>
      </c>
      <c r="L19" s="36" t="s">
        <v>20</v>
      </c>
      <c r="M19" s="35" t="s">
        <v>25</v>
      </c>
      <c r="N19" s="34" t="s">
        <v>26</v>
      </c>
      <c r="O19" s="37"/>
      <c r="Q19" s="32"/>
      <c r="R19"/>
      <c r="S19"/>
      <c r="XFB19"/>
      <c r="XFC19"/>
    </row>
    <row r="20" spans="1:19 16382:16383" ht="15" x14ac:dyDescent="0.25">
      <c r="A20" s="38">
        <v>1</v>
      </c>
      <c r="B20" s="39" t="s">
        <v>27</v>
      </c>
      <c r="C20" s="40"/>
      <c r="D20" s="41"/>
      <c r="E20" s="41"/>
      <c r="F20" s="42"/>
      <c r="G20" s="43"/>
      <c r="H20" s="44"/>
      <c r="I20" s="45"/>
      <c r="J20" s="46">
        <f>SUM(J21:J23)</f>
        <v>0</v>
      </c>
      <c r="K20" s="44"/>
      <c r="L20" s="43"/>
      <c r="M20" s="46">
        <f>SUM(M21:M23)</f>
        <v>22521.215004400001</v>
      </c>
      <c r="N20" s="44"/>
    </row>
    <row r="21" spans="1:19 16382:16383" ht="15" x14ac:dyDescent="0.25">
      <c r="A21" s="47" t="s">
        <v>28</v>
      </c>
      <c r="B21" s="48" t="s">
        <v>29</v>
      </c>
      <c r="C21" s="49" t="s">
        <v>30</v>
      </c>
      <c r="D21" s="50">
        <v>8</v>
      </c>
      <c r="E21" s="51">
        <v>371.19906600000002</v>
      </c>
      <c r="F21" s="52">
        <v>8</v>
      </c>
      <c r="G21" s="53">
        <f>F21*E21</f>
        <v>2969.5925280000001</v>
      </c>
      <c r="H21" s="54">
        <f>F21/D21</f>
        <v>1</v>
      </c>
      <c r="I21" s="50">
        <f>IFERROR(VLOOKUP(A21,'MEMO CALCULO 07'!$B$8:$E$202,4,0),0)</f>
        <v>0</v>
      </c>
      <c r="J21" s="55">
        <f>I21*E21</f>
        <v>0</v>
      </c>
      <c r="K21" s="54">
        <f>I21/D21</f>
        <v>0</v>
      </c>
      <c r="L21" s="56">
        <f t="shared" ref="L21:N23" si="0">F21+I21</f>
        <v>8</v>
      </c>
      <c r="M21" s="57">
        <f t="shared" si="0"/>
        <v>2969.5925280000001</v>
      </c>
      <c r="N21" s="58">
        <f t="shared" si="0"/>
        <v>1</v>
      </c>
    </row>
    <row r="22" spans="1:19 16382:16383" ht="48" x14ac:dyDescent="0.25">
      <c r="A22" s="47" t="s">
        <v>31</v>
      </c>
      <c r="B22" s="48" t="s">
        <v>32</v>
      </c>
      <c r="C22" s="49" t="s">
        <v>30</v>
      </c>
      <c r="D22" s="50">
        <v>10.9</v>
      </c>
      <c r="E22" s="51">
        <v>688.29703600000005</v>
      </c>
      <c r="F22" s="52">
        <v>10.9</v>
      </c>
      <c r="G22" s="53">
        <f>F22*E22</f>
        <v>7502.4376924000007</v>
      </c>
      <c r="H22" s="54">
        <f>F22/D22</f>
        <v>1</v>
      </c>
      <c r="I22" s="50">
        <f>IFERROR(VLOOKUP(A22,'MEMO CALCULO 07'!$B$8:$E$202,4,0),0)</f>
        <v>0</v>
      </c>
      <c r="J22" s="55">
        <f>I22*E22</f>
        <v>0</v>
      </c>
      <c r="K22" s="54">
        <f>I22/D22</f>
        <v>0</v>
      </c>
      <c r="L22" s="56">
        <f t="shared" si="0"/>
        <v>10.9</v>
      </c>
      <c r="M22" s="57">
        <f t="shared" si="0"/>
        <v>7502.4376924000007</v>
      </c>
      <c r="N22" s="58">
        <f t="shared" si="0"/>
        <v>1</v>
      </c>
    </row>
    <row r="23" spans="1:19 16382:16383" ht="48" x14ac:dyDescent="0.25">
      <c r="A23" s="47" t="s">
        <v>33</v>
      </c>
      <c r="B23" s="48" t="s">
        <v>34</v>
      </c>
      <c r="C23" s="49" t="s">
        <v>35</v>
      </c>
      <c r="D23" s="50">
        <v>78</v>
      </c>
      <c r="E23" s="51">
        <v>154.47672800000001</v>
      </c>
      <c r="F23" s="52">
        <v>78</v>
      </c>
      <c r="G23" s="53">
        <f>F23*E23</f>
        <v>12049.184784000001</v>
      </c>
      <c r="H23" s="54">
        <f>F23/D23</f>
        <v>1</v>
      </c>
      <c r="I23" s="50">
        <f>IFERROR(VLOOKUP(A23,'MEMO CALCULO 07'!$B$8:$E$202,4,0),0)</f>
        <v>0</v>
      </c>
      <c r="J23" s="55">
        <f>I23*E23</f>
        <v>0</v>
      </c>
      <c r="K23" s="54">
        <f>I23/D23</f>
        <v>0</v>
      </c>
      <c r="L23" s="56">
        <f t="shared" si="0"/>
        <v>78</v>
      </c>
      <c r="M23" s="57">
        <f t="shared" si="0"/>
        <v>12049.184784000001</v>
      </c>
      <c r="N23" s="58">
        <f t="shared" si="0"/>
        <v>1</v>
      </c>
    </row>
    <row r="24" spans="1:19 16382:16383" ht="15" x14ac:dyDescent="0.25">
      <c r="A24" s="38">
        <v>2</v>
      </c>
      <c r="B24" s="39" t="s">
        <v>36</v>
      </c>
      <c r="C24" s="40"/>
      <c r="D24" s="41"/>
      <c r="E24" s="59"/>
      <c r="F24" s="42"/>
      <c r="G24" s="43"/>
      <c r="H24" s="44"/>
      <c r="I24" s="43"/>
      <c r="J24" s="46">
        <f>SUM(J25)</f>
        <v>0</v>
      </c>
      <c r="K24" s="44"/>
      <c r="L24" s="43"/>
      <c r="M24" s="46">
        <f>SUM(M25)</f>
        <v>2647.9788774599997</v>
      </c>
      <c r="N24" s="44"/>
    </row>
    <row r="25" spans="1:19 16382:16383" ht="15" x14ac:dyDescent="0.25">
      <c r="A25" s="47" t="s">
        <v>37</v>
      </c>
      <c r="B25" s="48" t="s">
        <v>38</v>
      </c>
      <c r="C25" s="49" t="s">
        <v>30</v>
      </c>
      <c r="D25" s="50">
        <v>223.46</v>
      </c>
      <c r="E25" s="51">
        <v>11.849900999999999</v>
      </c>
      <c r="F25" s="52">
        <v>223.46</v>
      </c>
      <c r="G25" s="53">
        <f>F25*E25</f>
        <v>2647.9788774599997</v>
      </c>
      <c r="H25" s="54">
        <f>F25/D25</f>
        <v>1</v>
      </c>
      <c r="I25" s="50">
        <f>IFERROR(VLOOKUP(A25,'MEMO CALCULO 07'!$B$8:$E$202,4,0),0)</f>
        <v>0</v>
      </c>
      <c r="J25" s="55">
        <f>I25*E25</f>
        <v>0</v>
      </c>
      <c r="K25" s="54">
        <f>I25/D25</f>
        <v>0</v>
      </c>
      <c r="L25" s="56">
        <f>F25+I25</f>
        <v>223.46</v>
      </c>
      <c r="M25" s="57">
        <f>G25+J25</f>
        <v>2647.9788774599997</v>
      </c>
      <c r="N25" s="58">
        <f>H25+K25</f>
        <v>1</v>
      </c>
    </row>
    <row r="26" spans="1:19 16382:16383" ht="15" x14ac:dyDescent="0.25">
      <c r="A26" s="38">
        <v>3</v>
      </c>
      <c r="B26" s="39" t="s">
        <v>39</v>
      </c>
      <c r="C26" s="40"/>
      <c r="D26" s="41"/>
      <c r="E26" s="59"/>
      <c r="F26" s="42"/>
      <c r="G26" s="43"/>
      <c r="H26" s="44"/>
      <c r="I26" s="43"/>
      <c r="J26" s="46">
        <f>SUM(J27:J29)</f>
        <v>2647.9527073999998</v>
      </c>
      <c r="K26" s="44"/>
      <c r="L26" s="43"/>
      <c r="M26" s="46">
        <f>SUM(M27:M29)</f>
        <v>7266.9622776747501</v>
      </c>
      <c r="N26" s="44"/>
    </row>
    <row r="27" spans="1:19 16382:16383" ht="24" x14ac:dyDescent="0.25">
      <c r="A27" s="47" t="s">
        <v>40</v>
      </c>
      <c r="B27" s="48" t="s">
        <v>41</v>
      </c>
      <c r="C27" s="49" t="s">
        <v>42</v>
      </c>
      <c r="D27" s="50">
        <v>46.46</v>
      </c>
      <c r="E27" s="51">
        <v>61.719763</v>
      </c>
      <c r="F27" s="52">
        <v>42.618250000000003</v>
      </c>
      <c r="G27" s="53">
        <f>F27*E27</f>
        <v>2630.3882894747503</v>
      </c>
      <c r="H27" s="54">
        <f>F27/D27</f>
        <v>0.91731058975462765</v>
      </c>
      <c r="I27" s="50">
        <f>IFERROR(VLOOKUP(A27,'MEMO CALCULO 07'!$B$8:$E$202,4,0),0)</f>
        <v>0</v>
      </c>
      <c r="J27" s="55">
        <f>I27*E27</f>
        <v>0</v>
      </c>
      <c r="K27" s="54">
        <f>I27/D27</f>
        <v>0</v>
      </c>
      <c r="L27" s="56">
        <f t="shared" ref="L27:N29" si="1">F27+I27</f>
        <v>42.618250000000003</v>
      </c>
      <c r="M27" s="57">
        <f t="shared" si="1"/>
        <v>2630.3882894747503</v>
      </c>
      <c r="N27" s="58">
        <f t="shared" si="1"/>
        <v>0.91731058975462765</v>
      </c>
    </row>
    <row r="28" spans="1:19 16382:16383" ht="15" x14ac:dyDescent="0.25">
      <c r="A28" s="47" t="s">
        <v>43</v>
      </c>
      <c r="B28" s="48" t="s">
        <v>44</v>
      </c>
      <c r="C28" s="49" t="s">
        <v>42</v>
      </c>
      <c r="D28" s="50">
        <v>33.049999999999997</v>
      </c>
      <c r="E28" s="51">
        <v>66.464614999999995</v>
      </c>
      <c r="F28" s="60">
        <v>29.92</v>
      </c>
      <c r="G28" s="53">
        <f>F28*E28</f>
        <v>1988.6212808</v>
      </c>
      <c r="H28" s="54">
        <f>F28/D28</f>
        <v>0.90529500756429671</v>
      </c>
      <c r="I28" s="50">
        <f>IFERROR(VLOOKUP(A28,'MEMO CALCULO 07'!$B$8:$E$202,4,0),0)</f>
        <v>0</v>
      </c>
      <c r="J28" s="55">
        <f>I28*E28</f>
        <v>0</v>
      </c>
      <c r="K28" s="54">
        <f>I28/D28</f>
        <v>0</v>
      </c>
      <c r="L28" s="56">
        <f t="shared" si="1"/>
        <v>29.92</v>
      </c>
      <c r="M28" s="57">
        <f t="shared" si="1"/>
        <v>1988.6212808</v>
      </c>
      <c r="N28" s="58">
        <f t="shared" si="1"/>
        <v>0.90529500756429671</v>
      </c>
    </row>
    <row r="29" spans="1:19 16382:16383" ht="24" x14ac:dyDescent="0.25">
      <c r="A29" s="47" t="s">
        <v>45</v>
      </c>
      <c r="B29" s="48" t="s">
        <v>46</v>
      </c>
      <c r="C29" s="49" t="s">
        <v>42</v>
      </c>
      <c r="D29" s="50">
        <v>13.4</v>
      </c>
      <c r="E29" s="51">
        <v>197.60841099999999</v>
      </c>
      <c r="F29" s="52">
        <v>0</v>
      </c>
      <c r="G29" s="53">
        <f>F29*E29</f>
        <v>0</v>
      </c>
      <c r="H29" s="54">
        <f>F29/D29</f>
        <v>0</v>
      </c>
      <c r="I29" s="50">
        <f>IFERROR(VLOOKUP(A29,'MEMO CALCULO 07'!$B$8:$E$202,4,0),0)</f>
        <v>13.4</v>
      </c>
      <c r="J29" s="55">
        <f>I29*E29</f>
        <v>2647.9527073999998</v>
      </c>
      <c r="K29" s="54">
        <f>I29/D29</f>
        <v>1</v>
      </c>
      <c r="L29" s="56">
        <f t="shared" si="1"/>
        <v>13.4</v>
      </c>
      <c r="M29" s="57">
        <f t="shared" si="1"/>
        <v>2647.9527073999998</v>
      </c>
      <c r="N29" s="58">
        <f t="shared" si="1"/>
        <v>1</v>
      </c>
    </row>
    <row r="30" spans="1:19 16382:16383" ht="15" x14ac:dyDescent="0.25">
      <c r="A30" s="38">
        <v>4</v>
      </c>
      <c r="B30" s="39" t="s">
        <v>47</v>
      </c>
      <c r="C30" s="40"/>
      <c r="D30" s="41"/>
      <c r="E30" s="59"/>
      <c r="F30" s="42"/>
      <c r="G30" s="43"/>
      <c r="H30" s="44"/>
      <c r="I30" s="43"/>
      <c r="J30" s="46">
        <f>SUM(J31:J37)</f>
        <v>0</v>
      </c>
      <c r="K30" s="44"/>
      <c r="L30" s="43"/>
      <c r="M30" s="46">
        <f>SUM(M31:M37)</f>
        <v>51378.597620900087</v>
      </c>
      <c r="N30" s="44"/>
    </row>
    <row r="31" spans="1:19 16382:16383" ht="36" x14ac:dyDescent="0.25">
      <c r="A31" s="47" t="s">
        <v>48</v>
      </c>
      <c r="B31" s="48" t="s">
        <v>49</v>
      </c>
      <c r="C31" s="49" t="s">
        <v>42</v>
      </c>
      <c r="D31" s="50">
        <v>2.1</v>
      </c>
      <c r="E31" s="51">
        <v>742.09240699999998</v>
      </c>
      <c r="F31" s="52">
        <v>1.994</v>
      </c>
      <c r="G31" s="53">
        <f t="shared" ref="G31:G37" si="2">F31*E31</f>
        <v>1479.7322595579999</v>
      </c>
      <c r="H31" s="54">
        <f t="shared" ref="H31:H37" si="3">F31/D31</f>
        <v>0.94952380952380944</v>
      </c>
      <c r="I31" s="50">
        <f>IFERROR(VLOOKUP(A31,'MEMO CALCULO 07'!$B$8:$E$202,4,0),0)</f>
        <v>0</v>
      </c>
      <c r="J31" s="55">
        <f t="shared" ref="J31:J37" si="4">I31*E31</f>
        <v>0</v>
      </c>
      <c r="K31" s="54">
        <f t="shared" ref="K31:K37" si="5">I31/D31</f>
        <v>0</v>
      </c>
      <c r="L31" s="56">
        <f t="shared" ref="L31:N37" si="6">F31+I31</f>
        <v>1.994</v>
      </c>
      <c r="M31" s="57">
        <f t="shared" si="6"/>
        <v>1479.7322595579999</v>
      </c>
      <c r="N31" s="58">
        <f t="shared" si="6"/>
        <v>0.94952380952380944</v>
      </c>
    </row>
    <row r="32" spans="1:19 16382:16383" ht="24" x14ac:dyDescent="0.25">
      <c r="A32" s="47" t="s">
        <v>50</v>
      </c>
      <c r="B32" s="48" t="s">
        <v>51</v>
      </c>
      <c r="C32" s="49" t="s">
        <v>42</v>
      </c>
      <c r="D32" s="50">
        <v>14.41</v>
      </c>
      <c r="E32" s="51">
        <v>791.70546000000002</v>
      </c>
      <c r="F32" s="52">
        <v>13.41</v>
      </c>
      <c r="G32" s="53">
        <f t="shared" si="2"/>
        <v>10616.770218600001</v>
      </c>
      <c r="H32" s="54">
        <f t="shared" si="3"/>
        <v>0.93060374739764051</v>
      </c>
      <c r="I32" s="50">
        <f>IFERROR(VLOOKUP(A32,'MEMO CALCULO 07'!$B$8:$E$202,4,0),0)</f>
        <v>0</v>
      </c>
      <c r="J32" s="55">
        <f t="shared" si="4"/>
        <v>0</v>
      </c>
      <c r="K32" s="54">
        <f t="shared" si="5"/>
        <v>0</v>
      </c>
      <c r="L32" s="56">
        <f t="shared" si="6"/>
        <v>13.41</v>
      </c>
      <c r="M32" s="57">
        <f t="shared" si="6"/>
        <v>10616.770218600001</v>
      </c>
      <c r="N32" s="58">
        <f t="shared" si="6"/>
        <v>0.93060374739764051</v>
      </c>
    </row>
    <row r="33" spans="1:14" ht="36" x14ac:dyDescent="0.25">
      <c r="A33" s="47" t="s">
        <v>52</v>
      </c>
      <c r="B33" s="48" t="s">
        <v>53</v>
      </c>
      <c r="C33" s="49" t="s">
        <v>30</v>
      </c>
      <c r="D33" s="50">
        <v>133.88</v>
      </c>
      <c r="E33" s="51">
        <v>93.405101999999999</v>
      </c>
      <c r="F33" s="52">
        <v>133.88</v>
      </c>
      <c r="G33" s="53">
        <f t="shared" si="2"/>
        <v>12505.07505576</v>
      </c>
      <c r="H33" s="54">
        <f t="shared" si="3"/>
        <v>1</v>
      </c>
      <c r="I33" s="50">
        <f>IFERROR(VLOOKUP(A33,'MEMO CALCULO 07'!$B$8:$E$202,4,0),0)</f>
        <v>0</v>
      </c>
      <c r="J33" s="55">
        <f t="shared" si="4"/>
        <v>0</v>
      </c>
      <c r="K33" s="54">
        <f t="shared" si="5"/>
        <v>0</v>
      </c>
      <c r="L33" s="56">
        <f t="shared" si="6"/>
        <v>133.88</v>
      </c>
      <c r="M33" s="57">
        <f t="shared" si="6"/>
        <v>12505.07505576</v>
      </c>
      <c r="N33" s="58">
        <f t="shared" si="6"/>
        <v>1</v>
      </c>
    </row>
    <row r="34" spans="1:14" ht="24" x14ac:dyDescent="0.25">
      <c r="A34" s="47" t="s">
        <v>54</v>
      </c>
      <c r="B34" s="48" t="s">
        <v>55</v>
      </c>
      <c r="C34" s="49" t="s">
        <v>42</v>
      </c>
      <c r="D34" s="50">
        <v>13.8</v>
      </c>
      <c r="E34" s="51">
        <v>818.40136700000005</v>
      </c>
      <c r="F34" s="52">
        <v>12.847250000000001</v>
      </c>
      <c r="G34" s="53">
        <f t="shared" si="2"/>
        <v>10514.20696219075</v>
      </c>
      <c r="H34" s="54">
        <f t="shared" si="3"/>
        <v>0.9309601449275362</v>
      </c>
      <c r="I34" s="50">
        <f>IFERROR(VLOOKUP(A34,'MEMO CALCULO 07'!$B$8:$E$202,4,0),0)</f>
        <v>0</v>
      </c>
      <c r="J34" s="55">
        <f t="shared" si="4"/>
        <v>0</v>
      </c>
      <c r="K34" s="54">
        <f t="shared" si="5"/>
        <v>0</v>
      </c>
      <c r="L34" s="56">
        <f t="shared" si="6"/>
        <v>12.847250000000001</v>
      </c>
      <c r="M34" s="57">
        <f t="shared" si="6"/>
        <v>10514.20696219075</v>
      </c>
      <c r="N34" s="58">
        <f t="shared" si="6"/>
        <v>0.9309601449275362</v>
      </c>
    </row>
    <row r="35" spans="1:14" ht="24" x14ac:dyDescent="0.25">
      <c r="A35" s="47" t="s">
        <v>56</v>
      </c>
      <c r="B35" s="48" t="s">
        <v>57</v>
      </c>
      <c r="C35" s="49" t="s">
        <v>58</v>
      </c>
      <c r="D35" s="50">
        <v>545.35</v>
      </c>
      <c r="E35" s="51">
        <v>12.498037999999999</v>
      </c>
      <c r="F35" s="52">
        <v>431.41266666666701</v>
      </c>
      <c r="G35" s="53">
        <f t="shared" si="2"/>
        <v>5391.8119016813371</v>
      </c>
      <c r="H35" s="54">
        <f t="shared" si="3"/>
        <v>0.7910748449008288</v>
      </c>
      <c r="I35" s="50">
        <f>IFERROR(VLOOKUP(A35,'MEMO CALCULO 07'!$B$8:$E$202,4,0),0)</f>
        <v>0</v>
      </c>
      <c r="J35" s="55">
        <f t="shared" si="4"/>
        <v>0</v>
      </c>
      <c r="K35" s="54">
        <f t="shared" si="5"/>
        <v>0</v>
      </c>
      <c r="L35" s="56">
        <f t="shared" si="6"/>
        <v>431.41266666666701</v>
      </c>
      <c r="M35" s="57">
        <f t="shared" si="6"/>
        <v>5391.8119016813371</v>
      </c>
      <c r="N35" s="58">
        <f t="shared" si="6"/>
        <v>0.7910748449008288</v>
      </c>
    </row>
    <row r="36" spans="1:14" ht="24" x14ac:dyDescent="0.25">
      <c r="A36" s="47" t="s">
        <v>59</v>
      </c>
      <c r="B36" s="48" t="s">
        <v>60</v>
      </c>
      <c r="C36" s="49" t="s">
        <v>58</v>
      </c>
      <c r="D36" s="50">
        <v>873.41</v>
      </c>
      <c r="E36" s="51">
        <v>12.021107000000001</v>
      </c>
      <c r="F36" s="52">
        <v>873.41</v>
      </c>
      <c r="G36" s="53">
        <f t="shared" si="2"/>
        <v>10499.35506487</v>
      </c>
      <c r="H36" s="54">
        <f t="shared" si="3"/>
        <v>1</v>
      </c>
      <c r="I36" s="50">
        <f>IFERROR(VLOOKUP(A36,'MEMO CALCULO 07'!$B$8:$E$202,4,0),0)</f>
        <v>0</v>
      </c>
      <c r="J36" s="55">
        <f t="shared" si="4"/>
        <v>0</v>
      </c>
      <c r="K36" s="54">
        <f t="shared" si="5"/>
        <v>0</v>
      </c>
      <c r="L36" s="56">
        <f t="shared" si="6"/>
        <v>873.41</v>
      </c>
      <c r="M36" s="57">
        <f t="shared" si="6"/>
        <v>10499.35506487</v>
      </c>
      <c r="N36" s="58">
        <f t="shared" si="6"/>
        <v>1</v>
      </c>
    </row>
    <row r="37" spans="1:14" ht="15" x14ac:dyDescent="0.25">
      <c r="A37" s="47" t="s">
        <v>61</v>
      </c>
      <c r="B37" s="48" t="s">
        <v>62</v>
      </c>
      <c r="C37" s="49" t="s">
        <v>63</v>
      </c>
      <c r="D37" s="50">
        <v>223.46</v>
      </c>
      <c r="E37" s="51">
        <v>1.663144</v>
      </c>
      <c r="F37" s="52">
        <v>223.46</v>
      </c>
      <c r="G37" s="53">
        <f t="shared" si="2"/>
        <v>371.64615823999998</v>
      </c>
      <c r="H37" s="54">
        <f t="shared" si="3"/>
        <v>1</v>
      </c>
      <c r="I37" s="50">
        <f>IFERROR(VLOOKUP(A37,'MEMO CALCULO 07'!$B$8:$E$202,4,0),0)</f>
        <v>0</v>
      </c>
      <c r="J37" s="55">
        <f t="shared" si="4"/>
        <v>0</v>
      </c>
      <c r="K37" s="54">
        <f t="shared" si="5"/>
        <v>0</v>
      </c>
      <c r="L37" s="56">
        <f t="shared" si="6"/>
        <v>223.46</v>
      </c>
      <c r="M37" s="57">
        <f t="shared" si="6"/>
        <v>371.64615823999998</v>
      </c>
      <c r="N37" s="58">
        <f t="shared" si="6"/>
        <v>1</v>
      </c>
    </row>
    <row r="38" spans="1:14" ht="15" x14ac:dyDescent="0.25">
      <c r="A38" s="38">
        <v>5</v>
      </c>
      <c r="B38" s="39" t="s">
        <v>64</v>
      </c>
      <c r="C38" s="40"/>
      <c r="D38" s="41"/>
      <c r="E38" s="59"/>
      <c r="F38" s="42"/>
      <c r="G38" s="43"/>
      <c r="H38" s="44"/>
      <c r="I38" s="43"/>
      <c r="J38" s="46">
        <f>SUM(J39:J44)</f>
        <v>0</v>
      </c>
      <c r="K38" s="44"/>
      <c r="L38" s="43"/>
      <c r="M38" s="46">
        <f>SUM(M39:M44)</f>
        <v>110881.268209453</v>
      </c>
      <c r="N38" s="44"/>
    </row>
    <row r="39" spans="1:14" ht="48" x14ac:dyDescent="0.25">
      <c r="A39" s="47" t="s">
        <v>65</v>
      </c>
      <c r="B39" s="48" t="s">
        <v>66</v>
      </c>
      <c r="C39" s="49" t="s">
        <v>30</v>
      </c>
      <c r="D39" s="50">
        <v>319.31</v>
      </c>
      <c r="E39" s="51">
        <v>111.308358</v>
      </c>
      <c r="F39" s="52">
        <v>267.31659999999999</v>
      </c>
      <c r="G39" s="53">
        <f t="shared" ref="G39:G44" si="7">F39*E39</f>
        <v>29754.5718121428</v>
      </c>
      <c r="H39" s="54">
        <f t="shared" ref="H39:H44" si="8">F39/D39</f>
        <v>0.83716952178134096</v>
      </c>
      <c r="I39" s="50">
        <f>IFERROR(VLOOKUP(A39,'MEMO CALCULO 07'!$B$8:$E$202,4,0),0)</f>
        <v>0</v>
      </c>
      <c r="J39" s="55">
        <f t="shared" ref="J39:J44" si="9">I39*E39</f>
        <v>0</v>
      </c>
      <c r="K39" s="54">
        <f t="shared" ref="K39:K44" si="10">I39/D39</f>
        <v>0</v>
      </c>
      <c r="L39" s="56">
        <f t="shared" ref="L39:N44" si="11">F39+I39</f>
        <v>267.31659999999999</v>
      </c>
      <c r="M39" s="57">
        <f t="shared" si="11"/>
        <v>29754.5718121428</v>
      </c>
      <c r="N39" s="58">
        <f t="shared" si="11"/>
        <v>0.83716952178134096</v>
      </c>
    </row>
    <row r="40" spans="1:14" ht="24" x14ac:dyDescent="0.25">
      <c r="A40" s="47" t="s">
        <v>67</v>
      </c>
      <c r="B40" s="48" t="s">
        <v>55</v>
      </c>
      <c r="C40" s="49" t="s">
        <v>42</v>
      </c>
      <c r="D40" s="50">
        <v>21.99</v>
      </c>
      <c r="E40" s="51">
        <v>938.86924599999998</v>
      </c>
      <c r="F40" s="52">
        <v>18.018699999999999</v>
      </c>
      <c r="G40" s="53">
        <f t="shared" si="7"/>
        <v>16917.203282900198</v>
      </c>
      <c r="H40" s="54">
        <f t="shared" si="8"/>
        <v>0.81940427467030474</v>
      </c>
      <c r="I40" s="50">
        <f>IFERROR(VLOOKUP(A40,'MEMO CALCULO 07'!$B$8:$E$202,4,0),0)</f>
        <v>0</v>
      </c>
      <c r="J40" s="55">
        <f t="shared" si="9"/>
        <v>0</v>
      </c>
      <c r="K40" s="54">
        <f t="shared" si="10"/>
        <v>0</v>
      </c>
      <c r="L40" s="56">
        <f t="shared" si="11"/>
        <v>18.018699999999999</v>
      </c>
      <c r="M40" s="57">
        <f t="shared" si="11"/>
        <v>16917.203282900198</v>
      </c>
      <c r="N40" s="58">
        <f t="shared" si="11"/>
        <v>0.81940427467030474</v>
      </c>
    </row>
    <row r="41" spans="1:14" ht="24" x14ac:dyDescent="0.25">
      <c r="A41" s="47" t="s">
        <v>68</v>
      </c>
      <c r="B41" s="48" t="s">
        <v>57</v>
      </c>
      <c r="C41" s="49" t="s">
        <v>58</v>
      </c>
      <c r="D41" s="50">
        <v>323.45999999999998</v>
      </c>
      <c r="E41" s="51">
        <v>12.498037999999999</v>
      </c>
      <c r="F41" s="52">
        <v>318.66000000000003</v>
      </c>
      <c r="G41" s="53">
        <f t="shared" si="7"/>
        <v>3982.62478908</v>
      </c>
      <c r="H41" s="54">
        <f t="shared" si="8"/>
        <v>0.98516045260619567</v>
      </c>
      <c r="I41" s="50">
        <f>IFERROR(VLOOKUP(A41,'MEMO CALCULO 07'!$B$8:$E$202,4,0),0)</f>
        <v>0</v>
      </c>
      <c r="J41" s="55">
        <f t="shared" si="9"/>
        <v>0</v>
      </c>
      <c r="K41" s="54">
        <f t="shared" si="10"/>
        <v>0</v>
      </c>
      <c r="L41" s="56">
        <f t="shared" si="11"/>
        <v>318.66000000000003</v>
      </c>
      <c r="M41" s="57">
        <f t="shared" si="11"/>
        <v>3982.62478908</v>
      </c>
      <c r="N41" s="58">
        <f t="shared" si="11"/>
        <v>0.98516045260619567</v>
      </c>
    </row>
    <row r="42" spans="1:14" ht="24" x14ac:dyDescent="0.25">
      <c r="A42" s="47" t="s">
        <v>69</v>
      </c>
      <c r="B42" s="48" t="s">
        <v>60</v>
      </c>
      <c r="C42" s="49" t="s">
        <v>58</v>
      </c>
      <c r="D42" s="50">
        <v>1141.22</v>
      </c>
      <c r="E42" s="51">
        <v>12.021107000000001</v>
      </c>
      <c r="F42" s="52">
        <v>1141.22</v>
      </c>
      <c r="G42" s="53">
        <f t="shared" si="7"/>
        <v>13718.72773054</v>
      </c>
      <c r="H42" s="54">
        <f t="shared" si="8"/>
        <v>1</v>
      </c>
      <c r="I42" s="50">
        <f>IFERROR(VLOOKUP(A42,'MEMO CALCULO 07'!$B$8:$E$202,4,0),0)</f>
        <v>0</v>
      </c>
      <c r="J42" s="55">
        <f t="shared" si="9"/>
        <v>0</v>
      </c>
      <c r="K42" s="54">
        <f t="shared" si="10"/>
        <v>0</v>
      </c>
      <c r="L42" s="56">
        <f t="shared" si="11"/>
        <v>1141.22</v>
      </c>
      <c r="M42" s="57">
        <f t="shared" si="11"/>
        <v>13718.72773054</v>
      </c>
      <c r="N42" s="58">
        <f t="shared" si="11"/>
        <v>1</v>
      </c>
    </row>
    <row r="43" spans="1:14" ht="24" x14ac:dyDescent="0.25">
      <c r="A43" s="47" t="s">
        <v>70</v>
      </c>
      <c r="B43" s="48" t="s">
        <v>71</v>
      </c>
      <c r="C43" s="49" t="s">
        <v>30</v>
      </c>
      <c r="D43" s="50">
        <v>306.44</v>
      </c>
      <c r="E43" s="51">
        <v>161.01924299999999</v>
      </c>
      <c r="F43" s="52">
        <v>282.70999999999998</v>
      </c>
      <c r="G43" s="53">
        <f t="shared" si="7"/>
        <v>45521.750188529993</v>
      </c>
      <c r="H43" s="54">
        <f t="shared" si="8"/>
        <v>0.92256232867771826</v>
      </c>
      <c r="I43" s="50">
        <f>IFERROR(VLOOKUP(A43,'MEMO CALCULO 07'!$B$8:$E$202,4,0),0)</f>
        <v>0</v>
      </c>
      <c r="J43" s="55">
        <f t="shared" si="9"/>
        <v>0</v>
      </c>
      <c r="K43" s="54">
        <f t="shared" si="10"/>
        <v>0</v>
      </c>
      <c r="L43" s="56">
        <f t="shared" si="11"/>
        <v>282.70999999999998</v>
      </c>
      <c r="M43" s="57">
        <f t="shared" si="11"/>
        <v>45521.750188529993</v>
      </c>
      <c r="N43" s="58">
        <f t="shared" si="11"/>
        <v>0.92256232867771826</v>
      </c>
    </row>
    <row r="44" spans="1:14" ht="15" x14ac:dyDescent="0.25">
      <c r="A44" s="47" t="s">
        <v>72</v>
      </c>
      <c r="B44" s="48" t="s">
        <v>73</v>
      </c>
      <c r="C44" s="49" t="s">
        <v>30</v>
      </c>
      <c r="D44" s="50">
        <v>23.73</v>
      </c>
      <c r="E44" s="51">
        <v>54.137782999999999</v>
      </c>
      <c r="F44" s="52">
        <v>18.22</v>
      </c>
      <c r="G44" s="53">
        <f t="shared" si="7"/>
        <v>986.39040625999996</v>
      </c>
      <c r="H44" s="54">
        <f t="shared" si="8"/>
        <v>0.7678044669195111</v>
      </c>
      <c r="I44" s="50">
        <f>IFERROR(VLOOKUP(A44,'MEMO CALCULO 07'!$B$8:$E$202,4,0),0)</f>
        <v>0</v>
      </c>
      <c r="J44" s="55">
        <f t="shared" si="9"/>
        <v>0</v>
      </c>
      <c r="K44" s="54">
        <f t="shared" si="10"/>
        <v>0</v>
      </c>
      <c r="L44" s="56">
        <f t="shared" si="11"/>
        <v>18.22</v>
      </c>
      <c r="M44" s="57">
        <f t="shared" si="11"/>
        <v>986.39040625999996</v>
      </c>
      <c r="N44" s="58">
        <f t="shared" si="11"/>
        <v>0.7678044669195111</v>
      </c>
    </row>
    <row r="45" spans="1:14" ht="15" x14ac:dyDescent="0.25">
      <c r="A45" s="38">
        <v>6</v>
      </c>
      <c r="B45" s="39" t="s">
        <v>74</v>
      </c>
      <c r="C45" s="40"/>
      <c r="D45" s="41"/>
      <c r="E45" s="59"/>
      <c r="F45" s="42"/>
      <c r="G45" s="43"/>
      <c r="H45" s="44"/>
      <c r="I45" s="43"/>
      <c r="J45" s="46">
        <f>SUM(J46:J50)</f>
        <v>0</v>
      </c>
      <c r="K45" s="44"/>
      <c r="L45" s="43"/>
      <c r="M45" s="46">
        <f>SUM(M46:M50)</f>
        <v>69944.133751876987</v>
      </c>
      <c r="N45" s="44"/>
    </row>
    <row r="46" spans="1:14" ht="48" x14ac:dyDescent="0.25">
      <c r="A46" s="47" t="s">
        <v>75</v>
      </c>
      <c r="B46" s="48" t="s">
        <v>76</v>
      </c>
      <c r="C46" s="49" t="s">
        <v>30</v>
      </c>
      <c r="D46" s="50">
        <v>439.07</v>
      </c>
      <c r="E46" s="51">
        <v>72.346763999999993</v>
      </c>
      <c r="F46" s="52">
        <v>439.07</v>
      </c>
      <c r="G46" s="53">
        <f>F46*E46</f>
        <v>31765.293669479997</v>
      </c>
      <c r="H46" s="54">
        <f>F46/D46</f>
        <v>1</v>
      </c>
      <c r="I46" s="50">
        <f>IFERROR(VLOOKUP(A46,'MEMO CALCULO 07'!$B$8:$E$202,4,0),0)</f>
        <v>0</v>
      </c>
      <c r="J46" s="55">
        <f>I46*E46</f>
        <v>0</v>
      </c>
      <c r="K46" s="54">
        <f>I46/D46</f>
        <v>0</v>
      </c>
      <c r="L46" s="56">
        <f t="shared" ref="L46:N50" si="12">F46+I46</f>
        <v>439.07</v>
      </c>
      <c r="M46" s="57">
        <f t="shared" si="12"/>
        <v>31765.293669479997</v>
      </c>
      <c r="N46" s="58">
        <f t="shared" si="12"/>
        <v>1</v>
      </c>
    </row>
    <row r="47" spans="1:14" ht="24" x14ac:dyDescent="0.25">
      <c r="A47" s="47" t="s">
        <v>77</v>
      </c>
      <c r="B47" s="48" t="s">
        <v>78</v>
      </c>
      <c r="C47" s="49" t="s">
        <v>35</v>
      </c>
      <c r="D47" s="50">
        <v>82.05</v>
      </c>
      <c r="E47" s="51">
        <v>10.627001</v>
      </c>
      <c r="F47" s="52">
        <v>80.55</v>
      </c>
      <c r="G47" s="53">
        <f>F47*E47</f>
        <v>856.00493054999993</v>
      </c>
      <c r="H47" s="54">
        <f>F47/D47</f>
        <v>0.98171846435100552</v>
      </c>
      <c r="I47" s="50">
        <f>IFERROR(VLOOKUP(A47,'MEMO CALCULO 07'!$B$8:$E$202,4,0),0)</f>
        <v>0</v>
      </c>
      <c r="J47" s="55">
        <f>I47*E47</f>
        <v>0</v>
      </c>
      <c r="K47" s="54">
        <f>I47/D47</f>
        <v>0</v>
      </c>
      <c r="L47" s="56">
        <f t="shared" si="12"/>
        <v>80.55</v>
      </c>
      <c r="M47" s="57">
        <f t="shared" si="12"/>
        <v>856.00493054999993</v>
      </c>
      <c r="N47" s="58">
        <f t="shared" si="12"/>
        <v>0.98171846435100552</v>
      </c>
    </row>
    <row r="48" spans="1:14" ht="24" x14ac:dyDescent="0.25">
      <c r="A48" s="47" t="s">
        <v>79</v>
      </c>
      <c r="B48" s="48" t="s">
        <v>80</v>
      </c>
      <c r="C48" s="49" t="s">
        <v>30</v>
      </c>
      <c r="D48" s="50">
        <v>1017.15</v>
      </c>
      <c r="E48" s="51">
        <v>7.9488500000000002</v>
      </c>
      <c r="F48" s="52">
        <v>1004.0675</v>
      </c>
      <c r="G48" s="53">
        <f>F48*E48</f>
        <v>7981.1819473750002</v>
      </c>
      <c r="H48" s="54">
        <f>F48/D48</f>
        <v>0.98713808189549235</v>
      </c>
      <c r="I48" s="50">
        <f>IFERROR(VLOOKUP(A48,'MEMO CALCULO 07'!$B$8:$E$202,4,0),0)</f>
        <v>0</v>
      </c>
      <c r="J48" s="55">
        <f>I48*E48</f>
        <v>0</v>
      </c>
      <c r="K48" s="54">
        <f>I48/D48</f>
        <v>0</v>
      </c>
      <c r="L48" s="56">
        <f t="shared" si="12"/>
        <v>1004.0675</v>
      </c>
      <c r="M48" s="57">
        <f t="shared" si="12"/>
        <v>7981.1819473750002</v>
      </c>
      <c r="N48" s="58">
        <f t="shared" si="12"/>
        <v>0.98713808189549235</v>
      </c>
    </row>
    <row r="49" spans="1:14" ht="24" x14ac:dyDescent="0.25">
      <c r="A49" s="47" t="s">
        <v>81</v>
      </c>
      <c r="B49" s="48" t="s">
        <v>82</v>
      </c>
      <c r="C49" s="49" t="s">
        <v>30</v>
      </c>
      <c r="D49" s="50">
        <v>257.83</v>
      </c>
      <c r="E49" s="51">
        <v>38.325685999999997</v>
      </c>
      <c r="F49" s="52">
        <v>257.83</v>
      </c>
      <c r="G49" s="53">
        <f>F49*E49</f>
        <v>9881.5116213799993</v>
      </c>
      <c r="H49" s="54">
        <f>F49/D49</f>
        <v>1</v>
      </c>
      <c r="I49" s="50">
        <f>IFERROR(VLOOKUP(A49,'MEMO CALCULO 07'!$B$8:$E$202,4,0),0)</f>
        <v>0</v>
      </c>
      <c r="J49" s="55">
        <f>I49*E49</f>
        <v>0</v>
      </c>
      <c r="K49" s="54">
        <f>I49/D49</f>
        <v>0</v>
      </c>
      <c r="L49" s="56">
        <f t="shared" si="12"/>
        <v>257.83</v>
      </c>
      <c r="M49" s="57">
        <f t="shared" si="12"/>
        <v>9881.5116213799993</v>
      </c>
      <c r="N49" s="58">
        <f t="shared" si="12"/>
        <v>1</v>
      </c>
    </row>
    <row r="50" spans="1:14" ht="24" x14ac:dyDescent="0.25">
      <c r="A50" s="47" t="s">
        <v>83</v>
      </c>
      <c r="B50" s="48" t="s">
        <v>84</v>
      </c>
      <c r="C50" s="49" t="s">
        <v>30</v>
      </c>
      <c r="D50" s="50">
        <v>728.96</v>
      </c>
      <c r="E50" s="51">
        <v>26.695906999999998</v>
      </c>
      <c r="F50" s="52">
        <v>728.95600000000002</v>
      </c>
      <c r="G50" s="53">
        <f>F50*E50</f>
        <v>19460.141583091998</v>
      </c>
      <c r="H50" s="54">
        <f>F50/D50</f>
        <v>0.99999451273046525</v>
      </c>
      <c r="I50" s="50">
        <f>IFERROR(VLOOKUP(A50,'MEMO CALCULO 07'!$B$8:$E$202,4,0),0)</f>
        <v>0</v>
      </c>
      <c r="J50" s="55">
        <f>I50*E50</f>
        <v>0</v>
      </c>
      <c r="K50" s="54">
        <f>I50/D50</f>
        <v>0</v>
      </c>
      <c r="L50" s="56">
        <f t="shared" si="12"/>
        <v>728.95600000000002</v>
      </c>
      <c r="M50" s="57">
        <f t="shared" si="12"/>
        <v>19460.141583091998</v>
      </c>
      <c r="N50" s="58">
        <f t="shared" si="12"/>
        <v>0.99999451273046525</v>
      </c>
    </row>
    <row r="51" spans="1:14" ht="15" x14ac:dyDescent="0.25">
      <c r="A51" s="38">
        <v>7</v>
      </c>
      <c r="B51" s="39" t="s">
        <v>85</v>
      </c>
      <c r="C51" s="40"/>
      <c r="D51" s="41"/>
      <c r="E51" s="59"/>
      <c r="F51" s="42"/>
      <c r="G51" s="43"/>
      <c r="H51" s="44"/>
      <c r="I51" s="43"/>
      <c r="J51" s="46">
        <f>SUM(J52:J53)</f>
        <v>8095.1753657600002</v>
      </c>
      <c r="K51" s="44"/>
      <c r="L51" s="43"/>
      <c r="M51" s="46">
        <f>SUM(M52:M53)</f>
        <v>15668.23308736</v>
      </c>
      <c r="N51" s="44"/>
    </row>
    <row r="52" spans="1:14" ht="36" x14ac:dyDescent="0.25">
      <c r="A52" s="47" t="s">
        <v>86</v>
      </c>
      <c r="B52" s="48" t="s">
        <v>87</v>
      </c>
      <c r="C52" s="49" t="s">
        <v>30</v>
      </c>
      <c r="D52" s="50">
        <v>142.63</v>
      </c>
      <c r="E52" s="51">
        <v>117.594064</v>
      </c>
      <c r="F52" s="52">
        <v>64.400000000000006</v>
      </c>
      <c r="G52" s="53">
        <f>F52*E52</f>
        <v>7573.0577216000011</v>
      </c>
      <c r="H52" s="54">
        <f>F52/D52</f>
        <v>0.45151791348243714</v>
      </c>
      <c r="I52" s="50">
        <f>IFERROR(VLOOKUP(A52,'MEMO CALCULO 07'!$B$8:$E$202,4,0),0)</f>
        <v>68.84</v>
      </c>
      <c r="J52" s="55">
        <f>I52*E52</f>
        <v>8095.1753657600002</v>
      </c>
      <c r="K52" s="54">
        <f>I52/D52</f>
        <v>0.48264740938091572</v>
      </c>
      <c r="L52" s="56">
        <f t="shared" ref="L52:N53" si="13">F52+I52</f>
        <v>133.24</v>
      </c>
      <c r="M52" s="57">
        <f t="shared" si="13"/>
        <v>15668.23308736</v>
      </c>
      <c r="N52" s="58">
        <f t="shared" si="13"/>
        <v>0.93416532286335285</v>
      </c>
    </row>
    <row r="53" spans="1:14" ht="36" x14ac:dyDescent="0.25">
      <c r="A53" s="47" t="s">
        <v>88</v>
      </c>
      <c r="B53" s="48" t="s">
        <v>89</v>
      </c>
      <c r="C53" s="49" t="s">
        <v>35</v>
      </c>
      <c r="D53" s="50">
        <v>138.72</v>
      </c>
      <c r="E53" s="51">
        <v>55.482973000000001</v>
      </c>
      <c r="F53" s="52">
        <v>0</v>
      </c>
      <c r="G53" s="53">
        <f>F53*E53</f>
        <v>0</v>
      </c>
      <c r="H53" s="54">
        <f>F53/D53</f>
        <v>0</v>
      </c>
      <c r="I53" s="50">
        <f>IFERROR(VLOOKUP(A53,'MEMO CALCULO 07'!$B$8:$E$202,4,0),0)</f>
        <v>0</v>
      </c>
      <c r="J53" s="55">
        <f>I53*E53</f>
        <v>0</v>
      </c>
      <c r="K53" s="54">
        <f>I53/D53</f>
        <v>0</v>
      </c>
      <c r="L53" s="56">
        <f t="shared" si="13"/>
        <v>0</v>
      </c>
      <c r="M53" s="57">
        <f t="shared" si="13"/>
        <v>0</v>
      </c>
      <c r="N53" s="58">
        <f t="shared" si="13"/>
        <v>0</v>
      </c>
    </row>
    <row r="54" spans="1:14" ht="15" x14ac:dyDescent="0.25">
      <c r="A54" s="38">
        <v>8</v>
      </c>
      <c r="B54" s="39" t="s">
        <v>90</v>
      </c>
      <c r="C54" s="40"/>
      <c r="D54" s="41"/>
      <c r="E54" s="59"/>
      <c r="F54" s="42"/>
      <c r="G54" s="43"/>
      <c r="H54" s="44"/>
      <c r="I54" s="43"/>
      <c r="J54" s="46">
        <f>SUM(J55:J59)</f>
        <v>0</v>
      </c>
      <c r="K54" s="44"/>
      <c r="L54" s="43"/>
      <c r="M54" s="46">
        <f>SUM(M55:M59)</f>
        <v>5906.9425637600007</v>
      </c>
      <c r="N54" s="44"/>
    </row>
    <row r="55" spans="1:14" ht="48" x14ac:dyDescent="0.25">
      <c r="A55" s="47" t="s">
        <v>91</v>
      </c>
      <c r="B55" s="48" t="s">
        <v>92</v>
      </c>
      <c r="C55" s="49" t="s">
        <v>30</v>
      </c>
      <c r="D55" s="50">
        <v>11.2</v>
      </c>
      <c r="E55" s="51">
        <v>143.592918</v>
      </c>
      <c r="F55" s="52">
        <v>0</v>
      </c>
      <c r="G55" s="53">
        <f>F55*E55</f>
        <v>0</v>
      </c>
      <c r="H55" s="54">
        <f>F55/D55</f>
        <v>0</v>
      </c>
      <c r="I55" s="50">
        <f>IFERROR(VLOOKUP(A55,'MEMO CALCULO 07'!$B$8:$E$202,4,0),0)</f>
        <v>0</v>
      </c>
      <c r="J55" s="55">
        <f>I55*E55</f>
        <v>0</v>
      </c>
      <c r="K55" s="54">
        <f>I55/D55</f>
        <v>0</v>
      </c>
      <c r="L55" s="56">
        <f t="shared" ref="L55:N59" si="14">F55+I55</f>
        <v>0</v>
      </c>
      <c r="M55" s="57">
        <f t="shared" si="14"/>
        <v>0</v>
      </c>
      <c r="N55" s="58">
        <f t="shared" si="14"/>
        <v>0</v>
      </c>
    </row>
    <row r="56" spans="1:14" ht="48" x14ac:dyDescent="0.25">
      <c r="A56" s="47" t="s">
        <v>93</v>
      </c>
      <c r="B56" s="48" t="s">
        <v>94</v>
      </c>
      <c r="C56" s="49" t="s">
        <v>30</v>
      </c>
      <c r="D56" s="50">
        <v>202.24</v>
      </c>
      <c r="E56" s="51">
        <v>158.10874100000001</v>
      </c>
      <c r="F56" s="52">
        <v>37.36</v>
      </c>
      <c r="G56" s="53">
        <f>F56*E56</f>
        <v>5906.9425637600007</v>
      </c>
      <c r="H56" s="54">
        <f>F56/D56</f>
        <v>0.18473101265822783</v>
      </c>
      <c r="I56" s="50">
        <f>IFERROR(VLOOKUP(A56,'MEMO CALCULO 07'!$B$8:$E$202,4,0),0)</f>
        <v>0</v>
      </c>
      <c r="J56" s="55">
        <f>I56*E56</f>
        <v>0</v>
      </c>
      <c r="K56" s="54">
        <f>I56/D56</f>
        <v>0</v>
      </c>
      <c r="L56" s="56">
        <f t="shared" si="14"/>
        <v>37.36</v>
      </c>
      <c r="M56" s="57">
        <f t="shared" si="14"/>
        <v>5906.9425637600007</v>
      </c>
      <c r="N56" s="58">
        <f t="shared" si="14"/>
        <v>0.18473101265822783</v>
      </c>
    </row>
    <row r="57" spans="1:14" ht="36" x14ac:dyDescent="0.25">
      <c r="A57" s="47" t="s">
        <v>95</v>
      </c>
      <c r="B57" s="48" t="s">
        <v>96</v>
      </c>
      <c r="C57" s="49" t="s">
        <v>30</v>
      </c>
      <c r="D57" s="50">
        <v>50.06</v>
      </c>
      <c r="E57" s="51">
        <v>172.62456399999999</v>
      </c>
      <c r="F57" s="52">
        <v>0</v>
      </c>
      <c r="G57" s="53">
        <f>F57*E57</f>
        <v>0</v>
      </c>
      <c r="H57" s="54">
        <f>F57/D57</f>
        <v>0</v>
      </c>
      <c r="I57" s="50">
        <f>IFERROR(VLOOKUP(A57,'MEMO CALCULO 07'!$B$8:$E$202,4,0),0)</f>
        <v>0</v>
      </c>
      <c r="J57" s="55">
        <f>I57*E57</f>
        <v>0</v>
      </c>
      <c r="K57" s="54">
        <f>I57/D57</f>
        <v>0</v>
      </c>
      <c r="L57" s="56">
        <f t="shared" si="14"/>
        <v>0</v>
      </c>
      <c r="M57" s="57">
        <f t="shared" si="14"/>
        <v>0</v>
      </c>
      <c r="N57" s="58">
        <f t="shared" si="14"/>
        <v>0</v>
      </c>
    </row>
    <row r="58" spans="1:14" ht="36" x14ac:dyDescent="0.25">
      <c r="A58" s="47" t="s">
        <v>97</v>
      </c>
      <c r="B58" s="48" t="s">
        <v>98</v>
      </c>
      <c r="C58" s="49" t="s">
        <v>30</v>
      </c>
      <c r="D58" s="50">
        <v>45</v>
      </c>
      <c r="E58" s="51">
        <v>96.645786999999999</v>
      </c>
      <c r="F58" s="52">
        <v>0</v>
      </c>
      <c r="G58" s="53">
        <f>F58*E58</f>
        <v>0</v>
      </c>
      <c r="H58" s="54">
        <f>F58/D58</f>
        <v>0</v>
      </c>
      <c r="I58" s="50">
        <f>IFERROR(VLOOKUP(A58,'MEMO CALCULO 07'!$B$8:$E$202,4,0),0)</f>
        <v>0</v>
      </c>
      <c r="J58" s="55">
        <f>I58*E58</f>
        <v>0</v>
      </c>
      <c r="K58" s="54">
        <f>I58/D58</f>
        <v>0</v>
      </c>
      <c r="L58" s="56">
        <f t="shared" si="14"/>
        <v>0</v>
      </c>
      <c r="M58" s="57">
        <f t="shared" si="14"/>
        <v>0</v>
      </c>
      <c r="N58" s="58">
        <f t="shared" si="14"/>
        <v>0</v>
      </c>
    </row>
    <row r="59" spans="1:14" ht="15" x14ac:dyDescent="0.25">
      <c r="A59" s="47" t="s">
        <v>99</v>
      </c>
      <c r="B59" s="48" t="s">
        <v>100</v>
      </c>
      <c r="C59" s="49" t="s">
        <v>35</v>
      </c>
      <c r="D59" s="50">
        <v>94.2</v>
      </c>
      <c r="E59" s="51">
        <v>60.961565</v>
      </c>
      <c r="F59" s="52">
        <v>0</v>
      </c>
      <c r="G59" s="53">
        <f>F59*E59</f>
        <v>0</v>
      </c>
      <c r="H59" s="54">
        <f>F59/D59</f>
        <v>0</v>
      </c>
      <c r="I59" s="50">
        <f>IFERROR(VLOOKUP(A59,'MEMO CALCULO 07'!$B$8:$E$202,4,0),0)</f>
        <v>0</v>
      </c>
      <c r="J59" s="55">
        <f>I59*E59</f>
        <v>0</v>
      </c>
      <c r="K59" s="54">
        <f>I59/D59</f>
        <v>0</v>
      </c>
      <c r="L59" s="56">
        <f t="shared" si="14"/>
        <v>0</v>
      </c>
      <c r="M59" s="57">
        <f t="shared" si="14"/>
        <v>0</v>
      </c>
      <c r="N59" s="58">
        <f t="shared" si="14"/>
        <v>0</v>
      </c>
    </row>
    <row r="60" spans="1:14" ht="15" x14ac:dyDescent="0.25">
      <c r="A60" s="38">
        <v>9</v>
      </c>
      <c r="B60" s="39" t="s">
        <v>101</v>
      </c>
      <c r="C60" s="40"/>
      <c r="D60" s="41"/>
      <c r="E60" s="59"/>
      <c r="F60" s="42"/>
      <c r="G60" s="43"/>
      <c r="H60" s="44"/>
      <c r="I60" s="43"/>
      <c r="J60" s="46">
        <f>SUM(J61)</f>
        <v>11826.6756608</v>
      </c>
      <c r="K60" s="44"/>
      <c r="L60" s="43"/>
      <c r="M60" s="46">
        <f>SUM(M61)</f>
        <v>11826.6756608</v>
      </c>
      <c r="N60" s="44"/>
    </row>
    <row r="61" spans="1:14" ht="15" x14ac:dyDescent="0.25">
      <c r="A61" s="47" t="s">
        <v>102</v>
      </c>
      <c r="B61" s="48" t="s">
        <v>103</v>
      </c>
      <c r="C61" s="49" t="s">
        <v>30</v>
      </c>
      <c r="D61" s="50">
        <v>202.24</v>
      </c>
      <c r="E61" s="51">
        <v>58.47842</v>
      </c>
      <c r="F61" s="52">
        <v>0</v>
      </c>
      <c r="G61" s="53">
        <f>F61*E61</f>
        <v>0</v>
      </c>
      <c r="H61" s="54">
        <f>F61/D61</f>
        <v>0</v>
      </c>
      <c r="I61" s="50">
        <f>IFERROR(VLOOKUP(A61,'MEMO CALCULO 07'!$B$8:$E$202,4,0),0)</f>
        <v>202.24</v>
      </c>
      <c r="J61" s="55">
        <f>I61*E61</f>
        <v>11826.6756608</v>
      </c>
      <c r="K61" s="54">
        <f>I61/D61</f>
        <v>1</v>
      </c>
      <c r="L61" s="56">
        <f>F61+I61</f>
        <v>202.24</v>
      </c>
      <c r="M61" s="57">
        <f>G61+J61</f>
        <v>11826.6756608</v>
      </c>
      <c r="N61" s="58">
        <f>H61+K61</f>
        <v>1</v>
      </c>
    </row>
    <row r="62" spans="1:14" ht="15" x14ac:dyDescent="0.25">
      <c r="A62" s="38">
        <v>10</v>
      </c>
      <c r="B62" s="39" t="s">
        <v>104</v>
      </c>
      <c r="C62" s="40"/>
      <c r="D62" s="41"/>
      <c r="E62" s="59"/>
      <c r="F62" s="42"/>
      <c r="G62" s="43"/>
      <c r="H62" s="44"/>
      <c r="I62" s="43"/>
      <c r="J62" s="46">
        <f>SUM(J63:J72)</f>
        <v>2024.71541888</v>
      </c>
      <c r="K62" s="44"/>
      <c r="L62" s="43"/>
      <c r="M62" s="46">
        <f>SUM(M63:M72)</f>
        <v>9557.5602751999995</v>
      </c>
      <c r="N62" s="44"/>
    </row>
    <row r="63" spans="1:14" ht="15" x14ac:dyDescent="0.25">
      <c r="A63" s="61" t="s">
        <v>105</v>
      </c>
      <c r="B63" s="62" t="s">
        <v>106</v>
      </c>
      <c r="C63" s="63"/>
      <c r="D63" s="64"/>
      <c r="E63" s="65"/>
      <c r="F63" s="66"/>
      <c r="G63" s="67"/>
      <c r="H63" s="68"/>
      <c r="I63" s="67"/>
      <c r="J63" s="69"/>
      <c r="K63" s="68"/>
      <c r="L63" s="67"/>
      <c r="M63" s="69"/>
      <c r="N63" s="68"/>
    </row>
    <row r="64" spans="1:14" ht="24" x14ac:dyDescent="0.25">
      <c r="A64" s="47" t="s">
        <v>107</v>
      </c>
      <c r="B64" s="48" t="s">
        <v>108</v>
      </c>
      <c r="C64" s="49" t="s">
        <v>30</v>
      </c>
      <c r="D64" s="50">
        <v>345.42</v>
      </c>
      <c r="E64" s="51">
        <v>21.914368</v>
      </c>
      <c r="F64" s="52">
        <v>343.74</v>
      </c>
      <c r="G64" s="53">
        <f>F64*E64</f>
        <v>7532.84485632</v>
      </c>
      <c r="H64" s="54">
        <f>F64/D64</f>
        <v>0.99513635574083725</v>
      </c>
      <c r="I64" s="50">
        <f>IFERROR(VLOOKUP(A64,'MEMO CALCULO 07'!$B$8:$E$202,4,0),0)</f>
        <v>0</v>
      </c>
      <c r="J64" s="55">
        <f>I64*E64</f>
        <v>0</v>
      </c>
      <c r="K64" s="54">
        <f>I64/D64</f>
        <v>0</v>
      </c>
      <c r="L64" s="56">
        <f t="shared" ref="L64:N65" si="15">F64+I64</f>
        <v>343.74</v>
      </c>
      <c r="M64" s="57">
        <f t="shared" si="15"/>
        <v>7532.84485632</v>
      </c>
      <c r="N64" s="58">
        <f t="shared" si="15"/>
        <v>0.99513635574083725</v>
      </c>
    </row>
    <row r="65" spans="1:14" ht="48" x14ac:dyDescent="0.25">
      <c r="A65" s="47" t="s">
        <v>109</v>
      </c>
      <c r="B65" s="48" t="s">
        <v>110</v>
      </c>
      <c r="C65" s="49" t="s">
        <v>30</v>
      </c>
      <c r="D65" s="50">
        <v>779.65</v>
      </c>
      <c r="E65" s="51">
        <v>30.572500000000002</v>
      </c>
      <c r="F65" s="52">
        <v>0</v>
      </c>
      <c r="G65" s="53">
        <f>F65*E65</f>
        <v>0</v>
      </c>
      <c r="H65" s="54">
        <f>F65/D65</f>
        <v>0</v>
      </c>
      <c r="I65" s="50">
        <f>IFERROR(VLOOKUP(A65,'MEMO CALCULO 07'!$B$8:$E$202,4,0),0)</f>
        <v>0</v>
      </c>
      <c r="J65" s="55">
        <f>I65*E65</f>
        <v>0</v>
      </c>
      <c r="K65" s="54">
        <f>I65/D65</f>
        <v>0</v>
      </c>
      <c r="L65" s="56">
        <f t="shared" si="15"/>
        <v>0</v>
      </c>
      <c r="M65" s="57">
        <f t="shared" si="15"/>
        <v>0</v>
      </c>
      <c r="N65" s="58">
        <f t="shared" si="15"/>
        <v>0</v>
      </c>
    </row>
    <row r="66" spans="1:14" ht="15" x14ac:dyDescent="0.25">
      <c r="A66" s="61" t="s">
        <v>111</v>
      </c>
      <c r="B66" s="62" t="s">
        <v>112</v>
      </c>
      <c r="C66" s="63"/>
      <c r="D66" s="64"/>
      <c r="E66" s="65"/>
      <c r="F66" s="66"/>
      <c r="G66" s="67"/>
      <c r="H66" s="68"/>
      <c r="I66" s="67"/>
      <c r="J66" s="69"/>
      <c r="K66" s="68"/>
      <c r="L66" s="67"/>
      <c r="M66" s="69"/>
      <c r="N66" s="68"/>
    </row>
    <row r="67" spans="1:14" ht="60" x14ac:dyDescent="0.25">
      <c r="A67" s="47" t="s">
        <v>113</v>
      </c>
      <c r="B67" s="48" t="s">
        <v>114</v>
      </c>
      <c r="C67" s="49" t="s">
        <v>30</v>
      </c>
      <c r="D67" s="50">
        <v>57.68</v>
      </c>
      <c r="E67" s="51">
        <v>56.913766000000003</v>
      </c>
      <c r="F67" s="52">
        <v>0</v>
      </c>
      <c r="G67" s="53">
        <f>F67*E67</f>
        <v>0</v>
      </c>
      <c r="H67" s="54">
        <f>F67/D67</f>
        <v>0</v>
      </c>
      <c r="I67" s="50">
        <f>IFERROR(VLOOKUP(A67,'MEMO CALCULO 07'!$B$8:$E$202,4,0),0)</f>
        <v>0</v>
      </c>
      <c r="J67" s="55">
        <f>I67*E67</f>
        <v>0</v>
      </c>
      <c r="K67" s="54">
        <f>I67/D67</f>
        <v>0</v>
      </c>
      <c r="L67" s="56">
        <f t="shared" ref="L67:N68" si="16">F67+I67</f>
        <v>0</v>
      </c>
      <c r="M67" s="57">
        <f t="shared" si="16"/>
        <v>0</v>
      </c>
      <c r="N67" s="58">
        <f t="shared" si="16"/>
        <v>0</v>
      </c>
    </row>
    <row r="68" spans="1:14" ht="48" x14ac:dyDescent="0.25">
      <c r="A68" s="47" t="s">
        <v>115</v>
      </c>
      <c r="B68" s="48" t="s">
        <v>116</v>
      </c>
      <c r="C68" s="49" t="s">
        <v>30</v>
      </c>
      <c r="D68" s="50">
        <v>57.68</v>
      </c>
      <c r="E68" s="51">
        <v>51.740898999999999</v>
      </c>
      <c r="F68" s="52">
        <v>0</v>
      </c>
      <c r="G68" s="53">
        <f>F68*E68</f>
        <v>0</v>
      </c>
      <c r="H68" s="54">
        <f>F68/D68</f>
        <v>0</v>
      </c>
      <c r="I68" s="50">
        <f>IFERROR(VLOOKUP(A68,'MEMO CALCULO 07'!$B$8:$E$202,4,0),0)</f>
        <v>0</v>
      </c>
      <c r="J68" s="55">
        <f>I68*E68</f>
        <v>0</v>
      </c>
      <c r="K68" s="54">
        <f>I68/D68</f>
        <v>0</v>
      </c>
      <c r="L68" s="56">
        <f t="shared" si="16"/>
        <v>0</v>
      </c>
      <c r="M68" s="57">
        <f t="shared" si="16"/>
        <v>0</v>
      </c>
      <c r="N68" s="58">
        <f t="shared" si="16"/>
        <v>0</v>
      </c>
    </row>
    <row r="69" spans="1:14" ht="15" x14ac:dyDescent="0.25">
      <c r="A69" s="61" t="s">
        <v>117</v>
      </c>
      <c r="B69" s="62" t="s">
        <v>118</v>
      </c>
      <c r="C69" s="63"/>
      <c r="D69" s="64"/>
      <c r="E69" s="65"/>
      <c r="F69" s="66"/>
      <c r="G69" s="67"/>
      <c r="H69" s="68"/>
      <c r="I69" s="67"/>
      <c r="J69" s="69"/>
      <c r="K69" s="68"/>
      <c r="L69" s="67"/>
      <c r="M69" s="69"/>
      <c r="N69" s="68"/>
    </row>
    <row r="70" spans="1:14" ht="36" x14ac:dyDescent="0.25">
      <c r="A70" s="47" t="s">
        <v>119</v>
      </c>
      <c r="B70" s="48" t="s">
        <v>120</v>
      </c>
      <c r="C70" s="49" t="s">
        <v>30</v>
      </c>
      <c r="D70" s="50">
        <v>60.38</v>
      </c>
      <c r="E70" s="51">
        <v>52.291204</v>
      </c>
      <c r="F70" s="52">
        <v>0</v>
      </c>
      <c r="G70" s="53">
        <f>F70*E70</f>
        <v>0</v>
      </c>
      <c r="H70" s="54">
        <f>F70/D70</f>
        <v>0</v>
      </c>
      <c r="I70" s="50">
        <f>IFERROR(VLOOKUP(A70,'MEMO CALCULO 07'!$B$8:$E$202,4,0),0)</f>
        <v>38.72</v>
      </c>
      <c r="J70" s="55">
        <f>I70*E70</f>
        <v>2024.71541888</v>
      </c>
      <c r="K70" s="54">
        <f>I70/D70</f>
        <v>0.64127194435243451</v>
      </c>
      <c r="L70" s="56">
        <f>F70+I70</f>
        <v>38.72</v>
      </c>
      <c r="M70" s="57">
        <f>G70+J70</f>
        <v>2024.71541888</v>
      </c>
      <c r="N70" s="58">
        <f>H70+K70</f>
        <v>0.64127194435243451</v>
      </c>
    </row>
    <row r="71" spans="1:14" ht="15" x14ac:dyDescent="0.25">
      <c r="A71" s="61" t="s">
        <v>121</v>
      </c>
      <c r="B71" s="62" t="s">
        <v>122</v>
      </c>
      <c r="C71" s="63"/>
      <c r="D71" s="64"/>
      <c r="E71" s="65"/>
      <c r="F71" s="66"/>
      <c r="G71" s="67"/>
      <c r="H71" s="68"/>
      <c r="I71" s="67"/>
      <c r="J71" s="69"/>
      <c r="K71" s="68"/>
      <c r="L71" s="67"/>
      <c r="M71" s="69"/>
      <c r="N71" s="68"/>
    </row>
    <row r="72" spans="1:14" ht="36" x14ac:dyDescent="0.25">
      <c r="A72" s="47" t="s">
        <v>123</v>
      </c>
      <c r="B72" s="48" t="s">
        <v>124</v>
      </c>
      <c r="C72" s="49" t="s">
        <v>30</v>
      </c>
      <c r="D72" s="50">
        <v>213.44</v>
      </c>
      <c r="E72" s="51">
        <v>0</v>
      </c>
      <c r="F72" s="52">
        <v>0</v>
      </c>
      <c r="G72" s="53">
        <f>F72*E72</f>
        <v>0</v>
      </c>
      <c r="H72" s="54">
        <f>F72/D72</f>
        <v>0</v>
      </c>
      <c r="I72" s="50">
        <f>IFERROR(VLOOKUP(A72,'MEMO CALCULO 07'!$B$8:$E$202,4,0),0)</f>
        <v>0</v>
      </c>
      <c r="J72" s="55">
        <f>I72*E72</f>
        <v>0</v>
      </c>
      <c r="K72" s="54">
        <f>I72/D72</f>
        <v>0</v>
      </c>
      <c r="L72" s="56">
        <f>F72+I72</f>
        <v>0</v>
      </c>
      <c r="M72" s="57">
        <f>G72+J72</f>
        <v>0</v>
      </c>
      <c r="N72" s="58">
        <f>H72+K72</f>
        <v>0</v>
      </c>
    </row>
    <row r="73" spans="1:14" ht="15" x14ac:dyDescent="0.25">
      <c r="A73" s="38">
        <v>11</v>
      </c>
      <c r="B73" s="39" t="s">
        <v>125</v>
      </c>
      <c r="C73" s="40"/>
      <c r="D73" s="41"/>
      <c r="E73" s="59"/>
      <c r="F73" s="42"/>
      <c r="G73" s="43"/>
      <c r="H73" s="44"/>
      <c r="I73" s="43"/>
      <c r="J73" s="46">
        <f>SUM(J74:J76)</f>
        <v>0</v>
      </c>
      <c r="K73" s="44"/>
      <c r="L73" s="43"/>
      <c r="M73" s="46">
        <f>SUM(M74:M76)</f>
        <v>6611.6616966399997</v>
      </c>
      <c r="N73" s="44"/>
    </row>
    <row r="74" spans="1:14" ht="15" x14ac:dyDescent="0.25">
      <c r="A74" s="47" t="s">
        <v>126</v>
      </c>
      <c r="B74" s="48" t="s">
        <v>127</v>
      </c>
      <c r="C74" s="49" t="s">
        <v>30</v>
      </c>
      <c r="D74" s="50">
        <v>22.88</v>
      </c>
      <c r="E74" s="51">
        <v>288.971228</v>
      </c>
      <c r="F74" s="52">
        <v>22.88</v>
      </c>
      <c r="G74" s="53">
        <f>F74*E74</f>
        <v>6611.6616966399997</v>
      </c>
      <c r="H74" s="54">
        <f>F74/D74</f>
        <v>1</v>
      </c>
      <c r="I74" s="50">
        <f>IFERROR(VLOOKUP(A74,'MEMO CALCULO 07'!$B$8:$E$202,4,0),0)</f>
        <v>0</v>
      </c>
      <c r="J74" s="55">
        <f>I74*E74</f>
        <v>0</v>
      </c>
      <c r="K74" s="54">
        <f>I74/D74</f>
        <v>0</v>
      </c>
      <c r="L74" s="56">
        <f t="shared" ref="L74:N76" si="17">F74+I74</f>
        <v>22.88</v>
      </c>
      <c r="M74" s="57">
        <f t="shared" si="17"/>
        <v>6611.6616966399997</v>
      </c>
      <c r="N74" s="58">
        <f t="shared" si="17"/>
        <v>1</v>
      </c>
    </row>
    <row r="75" spans="1:14" ht="36" x14ac:dyDescent="0.25">
      <c r="A75" s="47" t="s">
        <v>128</v>
      </c>
      <c r="B75" s="48" t="s">
        <v>129</v>
      </c>
      <c r="C75" s="49" t="s">
        <v>30</v>
      </c>
      <c r="D75" s="50">
        <v>2.16</v>
      </c>
      <c r="E75" s="51">
        <v>710.44375500000001</v>
      </c>
      <c r="F75" s="52">
        <v>0</v>
      </c>
      <c r="G75" s="53">
        <f>F75*E75</f>
        <v>0</v>
      </c>
      <c r="H75" s="54">
        <f>F75/D75</f>
        <v>0</v>
      </c>
      <c r="I75" s="50">
        <f>IFERROR(VLOOKUP(A75,'MEMO CALCULO 07'!$B$8:$E$202,4,0),0)</f>
        <v>0</v>
      </c>
      <c r="J75" s="55">
        <f>I75*E75</f>
        <v>0</v>
      </c>
      <c r="K75" s="54">
        <f>I75/D75</f>
        <v>0</v>
      </c>
      <c r="L75" s="56">
        <f t="shared" si="17"/>
        <v>0</v>
      </c>
      <c r="M75" s="57">
        <f t="shared" si="17"/>
        <v>0</v>
      </c>
      <c r="N75" s="58">
        <f t="shared" si="17"/>
        <v>0</v>
      </c>
    </row>
    <row r="76" spans="1:14" ht="15" x14ac:dyDescent="0.25">
      <c r="A76" s="47" t="s">
        <v>130</v>
      </c>
      <c r="B76" s="48" t="s">
        <v>131</v>
      </c>
      <c r="C76" s="49" t="s">
        <v>30</v>
      </c>
      <c r="D76" s="50">
        <v>8.4</v>
      </c>
      <c r="E76" s="51">
        <v>602.24156300000004</v>
      </c>
      <c r="F76" s="52">
        <v>0</v>
      </c>
      <c r="G76" s="53">
        <f>F76*E76</f>
        <v>0</v>
      </c>
      <c r="H76" s="54">
        <f>F76/D76</f>
        <v>0</v>
      </c>
      <c r="I76" s="50">
        <f>IFERROR(VLOOKUP(A76,'MEMO CALCULO 07'!$B$8:$E$202,4,0),0)</f>
        <v>0</v>
      </c>
      <c r="J76" s="55">
        <f>I76*E76</f>
        <v>0</v>
      </c>
      <c r="K76" s="54">
        <f>I76/D76</f>
        <v>0</v>
      </c>
      <c r="L76" s="56">
        <f t="shared" si="17"/>
        <v>0</v>
      </c>
      <c r="M76" s="57">
        <f t="shared" si="17"/>
        <v>0</v>
      </c>
      <c r="N76" s="58">
        <f t="shared" si="17"/>
        <v>0</v>
      </c>
    </row>
    <row r="77" spans="1:14" ht="15" x14ac:dyDescent="0.25">
      <c r="A77" s="38">
        <v>12</v>
      </c>
      <c r="B77" s="39" t="s">
        <v>132</v>
      </c>
      <c r="C77" s="40"/>
      <c r="D77" s="41"/>
      <c r="E77" s="59"/>
      <c r="F77" s="42"/>
      <c r="G77" s="43"/>
      <c r="H77" s="44"/>
      <c r="I77" s="43"/>
      <c r="J77" s="46">
        <f>SUM(J78:J115)</f>
        <v>36737.671472949994</v>
      </c>
      <c r="K77" s="44"/>
      <c r="L77" s="43"/>
      <c r="M77" s="46">
        <f>SUM(M78:M115)</f>
        <v>37337.161510949998</v>
      </c>
      <c r="N77" s="44"/>
    </row>
    <row r="78" spans="1:14" ht="15" x14ac:dyDescent="0.25">
      <c r="A78" s="61" t="s">
        <v>133</v>
      </c>
      <c r="B78" s="62" t="s">
        <v>134</v>
      </c>
      <c r="C78" s="63"/>
      <c r="D78" s="64"/>
      <c r="E78" s="65"/>
      <c r="F78" s="66"/>
      <c r="G78" s="67"/>
      <c r="H78" s="68"/>
      <c r="I78" s="67"/>
      <c r="J78" s="69"/>
      <c r="K78" s="68"/>
      <c r="L78" s="67"/>
      <c r="M78" s="69"/>
      <c r="N78" s="68"/>
    </row>
    <row r="79" spans="1:14" ht="24" x14ac:dyDescent="0.25">
      <c r="A79" s="47" t="s">
        <v>135</v>
      </c>
      <c r="B79" s="48" t="s">
        <v>136</v>
      </c>
      <c r="C79" s="49" t="s">
        <v>137</v>
      </c>
      <c r="D79" s="50">
        <v>1</v>
      </c>
      <c r="E79" s="51">
        <v>3900.7697330000001</v>
      </c>
      <c r="F79" s="52">
        <v>0</v>
      </c>
      <c r="G79" s="53">
        <f>F79*E79</f>
        <v>0</v>
      </c>
      <c r="H79" s="54">
        <f>F79/D79</f>
        <v>0</v>
      </c>
      <c r="I79" s="50">
        <f>IFERROR(VLOOKUP(A79,'MEMO CALCULO 07'!$B$8:$E$202,4,0),0)</f>
        <v>0</v>
      </c>
      <c r="J79" s="55">
        <f>I79*E79</f>
        <v>0</v>
      </c>
      <c r="K79" s="54">
        <f>I79/D79</f>
        <v>0</v>
      </c>
      <c r="L79" s="56">
        <f t="shared" ref="L79:N80" si="18">F79+I79</f>
        <v>0</v>
      </c>
      <c r="M79" s="57">
        <f t="shared" si="18"/>
        <v>0</v>
      </c>
      <c r="N79" s="58">
        <f t="shared" si="18"/>
        <v>0</v>
      </c>
    </row>
    <row r="80" spans="1:14" ht="48" x14ac:dyDescent="0.25">
      <c r="A80" s="47" t="s">
        <v>138</v>
      </c>
      <c r="B80" s="48" t="s">
        <v>139</v>
      </c>
      <c r="C80" s="49" t="s">
        <v>137</v>
      </c>
      <c r="D80" s="50">
        <v>1</v>
      </c>
      <c r="E80" s="51">
        <v>1589.1218630000001</v>
      </c>
      <c r="F80" s="52">
        <v>0</v>
      </c>
      <c r="G80" s="53">
        <f>F80*E80</f>
        <v>0</v>
      </c>
      <c r="H80" s="54">
        <f>F80/D80</f>
        <v>0</v>
      </c>
      <c r="I80" s="50">
        <f>IFERROR(VLOOKUP(A80,'MEMO CALCULO 07'!$B$8:$E$202,4,0),0)</f>
        <v>0</v>
      </c>
      <c r="J80" s="55">
        <f>I80*E80</f>
        <v>0</v>
      </c>
      <c r="K80" s="54">
        <f>I80/D80</f>
        <v>0</v>
      </c>
      <c r="L80" s="56">
        <f t="shared" si="18"/>
        <v>0</v>
      </c>
      <c r="M80" s="57">
        <f t="shared" si="18"/>
        <v>0</v>
      </c>
      <c r="N80" s="58">
        <f t="shared" si="18"/>
        <v>0</v>
      </c>
    </row>
    <row r="81" spans="1:14" ht="15" x14ac:dyDescent="0.25">
      <c r="A81" s="61" t="s">
        <v>140</v>
      </c>
      <c r="B81" s="62" t="s">
        <v>141</v>
      </c>
      <c r="C81" s="63"/>
      <c r="D81" s="64"/>
      <c r="E81" s="65"/>
      <c r="F81" s="66"/>
      <c r="G81" s="67"/>
      <c r="H81" s="68"/>
      <c r="I81" s="67"/>
      <c r="J81" s="69"/>
      <c r="K81" s="68"/>
      <c r="L81" s="67"/>
      <c r="M81" s="69"/>
      <c r="N81" s="68"/>
    </row>
    <row r="82" spans="1:14" ht="24" x14ac:dyDescent="0.25">
      <c r="A82" s="47" t="s">
        <v>142</v>
      </c>
      <c r="B82" s="48" t="s">
        <v>143</v>
      </c>
      <c r="C82" s="49" t="s">
        <v>137</v>
      </c>
      <c r="D82" s="50">
        <v>1</v>
      </c>
      <c r="E82" s="51">
        <v>599.49003800000003</v>
      </c>
      <c r="F82" s="52">
        <v>1</v>
      </c>
      <c r="G82" s="53">
        <f>F82*E82</f>
        <v>599.49003800000003</v>
      </c>
      <c r="H82" s="54">
        <f>F82/D82</f>
        <v>1</v>
      </c>
      <c r="I82" s="50">
        <f>IFERROR(VLOOKUP(A82,'MEMO CALCULO 07'!$B$8:$E$202,4,0),0)</f>
        <v>0</v>
      </c>
      <c r="J82" s="55">
        <f>I82*E82</f>
        <v>0</v>
      </c>
      <c r="K82" s="54">
        <f>I82/D82</f>
        <v>0</v>
      </c>
      <c r="L82" s="56">
        <f>F82+I82</f>
        <v>1</v>
      </c>
      <c r="M82" s="57">
        <f>G82+J82</f>
        <v>599.49003800000003</v>
      </c>
      <c r="N82" s="58">
        <f>H82+K82</f>
        <v>1</v>
      </c>
    </row>
    <row r="83" spans="1:14" ht="15" x14ac:dyDescent="0.25">
      <c r="A83" s="61" t="s">
        <v>144</v>
      </c>
      <c r="B83" s="62" t="s">
        <v>141</v>
      </c>
      <c r="C83" s="63"/>
      <c r="D83" s="64"/>
      <c r="E83" s="65"/>
      <c r="F83" s="66"/>
      <c r="G83" s="67"/>
      <c r="H83" s="68"/>
      <c r="I83" s="67"/>
      <c r="J83" s="69"/>
      <c r="K83" s="68"/>
      <c r="L83" s="67"/>
      <c r="M83" s="69"/>
      <c r="N83" s="68"/>
    </row>
    <row r="84" spans="1:14" ht="24" x14ac:dyDescent="0.25">
      <c r="A84" s="47" t="s">
        <v>145</v>
      </c>
      <c r="B84" s="48" t="s">
        <v>146</v>
      </c>
      <c r="C84" s="49" t="s">
        <v>137</v>
      </c>
      <c r="D84" s="50">
        <v>5</v>
      </c>
      <c r="E84" s="51">
        <v>24.702580000000001</v>
      </c>
      <c r="F84" s="52">
        <v>0</v>
      </c>
      <c r="G84" s="53">
        <f t="shared" ref="G84:G92" si="19">F84*E84</f>
        <v>0</v>
      </c>
      <c r="H84" s="54">
        <f t="shared" ref="H84:H92" si="20">F84/D84</f>
        <v>0</v>
      </c>
      <c r="I84" s="50">
        <f>IFERROR(VLOOKUP(A84,'MEMO CALCULO 07'!$B$8:$E$202,4,0),0)</f>
        <v>4</v>
      </c>
      <c r="J84" s="55">
        <f t="shared" ref="J84:J92" si="21">I84*E84</f>
        <v>98.810320000000004</v>
      </c>
      <c r="K84" s="54">
        <f t="shared" ref="K84:K92" si="22">I84/D84</f>
        <v>0.8</v>
      </c>
      <c r="L84" s="56">
        <f t="shared" ref="L84:L92" si="23">F84+I84</f>
        <v>4</v>
      </c>
      <c r="M84" s="57">
        <f t="shared" ref="M84:M92" si="24">G84+J84</f>
        <v>98.810320000000004</v>
      </c>
      <c r="N84" s="58">
        <f t="shared" ref="N84:N92" si="25">H84+K84</f>
        <v>0.8</v>
      </c>
    </row>
    <row r="85" spans="1:14" ht="24" x14ac:dyDescent="0.25">
      <c r="A85" s="47" t="s">
        <v>147</v>
      </c>
      <c r="B85" s="48" t="s">
        <v>148</v>
      </c>
      <c r="C85" s="49" t="s">
        <v>137</v>
      </c>
      <c r="D85" s="50">
        <v>1</v>
      </c>
      <c r="E85" s="51">
        <v>24.702580000000001</v>
      </c>
      <c r="F85" s="52">
        <v>0</v>
      </c>
      <c r="G85" s="53">
        <f t="shared" si="19"/>
        <v>0</v>
      </c>
      <c r="H85" s="54">
        <f t="shared" si="20"/>
        <v>0</v>
      </c>
      <c r="I85" s="50">
        <f>IFERROR(VLOOKUP(A85,'MEMO CALCULO 07'!$B$8:$E$202,4,0),0)</f>
        <v>1</v>
      </c>
      <c r="J85" s="55">
        <f t="shared" si="21"/>
        <v>24.702580000000001</v>
      </c>
      <c r="K85" s="54">
        <f t="shared" si="22"/>
        <v>1</v>
      </c>
      <c r="L85" s="56">
        <f t="shared" si="23"/>
        <v>1</v>
      </c>
      <c r="M85" s="57">
        <f t="shared" si="24"/>
        <v>24.702580000000001</v>
      </c>
      <c r="N85" s="58">
        <f t="shared" si="25"/>
        <v>1</v>
      </c>
    </row>
    <row r="86" spans="1:14" ht="24" x14ac:dyDescent="0.25">
      <c r="A86" s="47" t="s">
        <v>149</v>
      </c>
      <c r="B86" s="48" t="s">
        <v>150</v>
      </c>
      <c r="C86" s="49" t="s">
        <v>137</v>
      </c>
      <c r="D86" s="50">
        <v>1</v>
      </c>
      <c r="E86" s="51">
        <v>24.702580000000001</v>
      </c>
      <c r="F86" s="52">
        <v>0</v>
      </c>
      <c r="G86" s="53">
        <f t="shared" si="19"/>
        <v>0</v>
      </c>
      <c r="H86" s="54">
        <f t="shared" si="20"/>
        <v>0</v>
      </c>
      <c r="I86" s="50">
        <f>IFERROR(VLOOKUP(A86,'MEMO CALCULO 07'!$B$8:$E$202,4,0),0)</f>
        <v>0</v>
      </c>
      <c r="J86" s="55">
        <f t="shared" si="21"/>
        <v>0</v>
      </c>
      <c r="K86" s="54">
        <f t="shared" si="22"/>
        <v>0</v>
      </c>
      <c r="L86" s="56">
        <f t="shared" si="23"/>
        <v>0</v>
      </c>
      <c r="M86" s="57">
        <f t="shared" si="24"/>
        <v>0</v>
      </c>
      <c r="N86" s="58">
        <f t="shared" si="25"/>
        <v>0</v>
      </c>
    </row>
    <row r="87" spans="1:14" ht="24" x14ac:dyDescent="0.25">
      <c r="A87" s="47" t="s">
        <v>151</v>
      </c>
      <c r="B87" s="48" t="s">
        <v>152</v>
      </c>
      <c r="C87" s="49" t="s">
        <v>137</v>
      </c>
      <c r="D87" s="50">
        <v>2</v>
      </c>
      <c r="E87" s="51">
        <v>24.702580000000001</v>
      </c>
      <c r="F87" s="52">
        <v>0</v>
      </c>
      <c r="G87" s="53">
        <f t="shared" si="19"/>
        <v>0</v>
      </c>
      <c r="H87" s="54">
        <f t="shared" si="20"/>
        <v>0</v>
      </c>
      <c r="I87" s="50">
        <f>IFERROR(VLOOKUP(A87,'MEMO CALCULO 07'!$B$8:$E$202,4,0),0)</f>
        <v>0</v>
      </c>
      <c r="J87" s="55">
        <f t="shared" si="21"/>
        <v>0</v>
      </c>
      <c r="K87" s="54">
        <f t="shared" si="22"/>
        <v>0</v>
      </c>
      <c r="L87" s="56">
        <f t="shared" si="23"/>
        <v>0</v>
      </c>
      <c r="M87" s="57">
        <f t="shared" si="24"/>
        <v>0</v>
      </c>
      <c r="N87" s="58">
        <f t="shared" si="25"/>
        <v>0</v>
      </c>
    </row>
    <row r="88" spans="1:14" ht="24" x14ac:dyDescent="0.25">
      <c r="A88" s="47" t="s">
        <v>153</v>
      </c>
      <c r="B88" s="48" t="s">
        <v>154</v>
      </c>
      <c r="C88" s="49" t="s">
        <v>137</v>
      </c>
      <c r="D88" s="50">
        <v>1</v>
      </c>
      <c r="E88" s="51">
        <v>33.409627999999998</v>
      </c>
      <c r="F88" s="52">
        <v>0</v>
      </c>
      <c r="G88" s="53">
        <f t="shared" si="19"/>
        <v>0</v>
      </c>
      <c r="H88" s="54">
        <f t="shared" si="20"/>
        <v>0</v>
      </c>
      <c r="I88" s="50">
        <f>IFERROR(VLOOKUP(A88,'MEMO CALCULO 07'!$B$8:$E$202,4,0),0)</f>
        <v>0</v>
      </c>
      <c r="J88" s="55">
        <f t="shared" si="21"/>
        <v>0</v>
      </c>
      <c r="K88" s="54">
        <f t="shared" si="22"/>
        <v>0</v>
      </c>
      <c r="L88" s="56">
        <f t="shared" si="23"/>
        <v>0</v>
      </c>
      <c r="M88" s="57">
        <f t="shared" si="24"/>
        <v>0</v>
      </c>
      <c r="N88" s="58">
        <f t="shared" si="25"/>
        <v>0</v>
      </c>
    </row>
    <row r="89" spans="1:14" ht="24" x14ac:dyDescent="0.25">
      <c r="A89" s="47" t="s">
        <v>155</v>
      </c>
      <c r="B89" s="48" t="s">
        <v>156</v>
      </c>
      <c r="C89" s="49" t="s">
        <v>137</v>
      </c>
      <c r="D89" s="50">
        <v>4</v>
      </c>
      <c r="E89" s="51">
        <v>71.930977999999996</v>
      </c>
      <c r="F89" s="52">
        <v>0</v>
      </c>
      <c r="G89" s="53">
        <f t="shared" si="19"/>
        <v>0</v>
      </c>
      <c r="H89" s="54">
        <f t="shared" si="20"/>
        <v>0</v>
      </c>
      <c r="I89" s="50">
        <f>IFERROR(VLOOKUP(A89,'MEMO CALCULO 07'!$B$8:$E$202,4,0),0)</f>
        <v>4</v>
      </c>
      <c r="J89" s="55">
        <f t="shared" si="21"/>
        <v>287.72391199999998</v>
      </c>
      <c r="K89" s="54">
        <f t="shared" si="22"/>
        <v>1</v>
      </c>
      <c r="L89" s="56">
        <f t="shared" si="23"/>
        <v>4</v>
      </c>
      <c r="M89" s="57">
        <f t="shared" si="24"/>
        <v>287.72391199999998</v>
      </c>
      <c r="N89" s="58">
        <f t="shared" si="25"/>
        <v>1</v>
      </c>
    </row>
    <row r="90" spans="1:14" ht="24" x14ac:dyDescent="0.25">
      <c r="A90" s="47" t="s">
        <v>157</v>
      </c>
      <c r="B90" s="48" t="s">
        <v>158</v>
      </c>
      <c r="C90" s="49" t="s">
        <v>137</v>
      </c>
      <c r="D90" s="50">
        <v>2</v>
      </c>
      <c r="E90" s="51">
        <v>236.74121099999999</v>
      </c>
      <c r="F90" s="52">
        <v>0</v>
      </c>
      <c r="G90" s="53">
        <f t="shared" si="19"/>
        <v>0</v>
      </c>
      <c r="H90" s="54">
        <f t="shared" si="20"/>
        <v>0</v>
      </c>
      <c r="I90" s="50">
        <f>IFERROR(VLOOKUP(A90,'MEMO CALCULO 07'!$B$8:$E$202,4,0),0)</f>
        <v>1</v>
      </c>
      <c r="J90" s="55">
        <f t="shared" si="21"/>
        <v>236.74121099999999</v>
      </c>
      <c r="K90" s="54">
        <f t="shared" si="22"/>
        <v>0.5</v>
      </c>
      <c r="L90" s="56">
        <f t="shared" si="23"/>
        <v>1</v>
      </c>
      <c r="M90" s="57">
        <f t="shared" si="24"/>
        <v>236.74121099999999</v>
      </c>
      <c r="N90" s="58">
        <f t="shared" si="25"/>
        <v>0.5</v>
      </c>
    </row>
    <row r="91" spans="1:14" ht="24" x14ac:dyDescent="0.25">
      <c r="A91" s="47" t="s">
        <v>159</v>
      </c>
      <c r="B91" s="48" t="s">
        <v>160</v>
      </c>
      <c r="C91" s="49" t="s">
        <v>137</v>
      </c>
      <c r="D91" s="50">
        <v>2</v>
      </c>
      <c r="E91" s="51">
        <v>139.471745</v>
      </c>
      <c r="F91" s="52">
        <v>0</v>
      </c>
      <c r="G91" s="53">
        <f t="shared" si="19"/>
        <v>0</v>
      </c>
      <c r="H91" s="54">
        <f t="shared" si="20"/>
        <v>0</v>
      </c>
      <c r="I91" s="50">
        <f>IFERROR(VLOOKUP(A91,'MEMO CALCULO 07'!$B$8:$E$202,4,0),0)</f>
        <v>1</v>
      </c>
      <c r="J91" s="55">
        <f t="shared" si="21"/>
        <v>139.471745</v>
      </c>
      <c r="K91" s="54">
        <f t="shared" si="22"/>
        <v>0.5</v>
      </c>
      <c r="L91" s="56">
        <f t="shared" si="23"/>
        <v>1</v>
      </c>
      <c r="M91" s="57">
        <f t="shared" si="24"/>
        <v>139.471745</v>
      </c>
      <c r="N91" s="58">
        <f t="shared" si="25"/>
        <v>0.5</v>
      </c>
    </row>
    <row r="92" spans="1:14" ht="24" x14ac:dyDescent="0.25">
      <c r="A92" s="47" t="s">
        <v>161</v>
      </c>
      <c r="B92" s="48" t="s">
        <v>162</v>
      </c>
      <c r="C92" s="49" t="s">
        <v>137</v>
      </c>
      <c r="D92" s="50">
        <v>2</v>
      </c>
      <c r="E92" s="51">
        <v>144.27774199999999</v>
      </c>
      <c r="F92" s="52">
        <v>0</v>
      </c>
      <c r="G92" s="53">
        <f t="shared" si="19"/>
        <v>0</v>
      </c>
      <c r="H92" s="54">
        <f t="shared" si="20"/>
        <v>0</v>
      </c>
      <c r="I92" s="50">
        <f>IFERROR(VLOOKUP(A92,'MEMO CALCULO 07'!$B$8:$E$202,4,0),0)</f>
        <v>1</v>
      </c>
      <c r="J92" s="55">
        <f t="shared" si="21"/>
        <v>144.27774199999999</v>
      </c>
      <c r="K92" s="54">
        <f t="shared" si="22"/>
        <v>0.5</v>
      </c>
      <c r="L92" s="56">
        <f t="shared" si="23"/>
        <v>1</v>
      </c>
      <c r="M92" s="57">
        <f t="shared" si="24"/>
        <v>144.27774199999999</v>
      </c>
      <c r="N92" s="58">
        <f t="shared" si="25"/>
        <v>0.5</v>
      </c>
    </row>
    <row r="93" spans="1:14" ht="15" x14ac:dyDescent="0.25">
      <c r="A93" s="61" t="s">
        <v>163</v>
      </c>
      <c r="B93" s="62" t="s">
        <v>164</v>
      </c>
      <c r="C93" s="63"/>
      <c r="D93" s="64"/>
      <c r="E93" s="65"/>
      <c r="F93" s="66"/>
      <c r="G93" s="67"/>
      <c r="H93" s="68"/>
      <c r="I93" s="67"/>
      <c r="J93" s="69"/>
      <c r="K93" s="68"/>
      <c r="L93" s="67"/>
      <c r="M93" s="69"/>
      <c r="N93" s="68"/>
    </row>
    <row r="94" spans="1:14" ht="36" x14ac:dyDescent="0.25">
      <c r="A94" s="47" t="s">
        <v>165</v>
      </c>
      <c r="B94" s="48" t="s">
        <v>166</v>
      </c>
      <c r="C94" s="49" t="s">
        <v>137</v>
      </c>
      <c r="D94" s="50">
        <v>27</v>
      </c>
      <c r="E94" s="51">
        <v>231.898527</v>
      </c>
      <c r="F94" s="52">
        <v>0</v>
      </c>
      <c r="G94" s="53">
        <f t="shared" ref="G94:G106" si="26">F94*E94</f>
        <v>0</v>
      </c>
      <c r="H94" s="54">
        <f t="shared" ref="H94:H106" si="27">F94/D94</f>
        <v>0</v>
      </c>
      <c r="I94" s="50">
        <f>IFERROR(VLOOKUP(A94,'MEMO CALCULO 07'!$B$8:$E$202,4,0),0)</f>
        <v>27</v>
      </c>
      <c r="J94" s="55">
        <f t="shared" ref="J94:J106" si="28">I94*E94</f>
        <v>6261.2602290000004</v>
      </c>
      <c r="K94" s="54">
        <f t="shared" ref="K94:K106" si="29">I94/D94</f>
        <v>1</v>
      </c>
      <c r="L94" s="56">
        <f t="shared" ref="L94:L106" si="30">F94+I94</f>
        <v>27</v>
      </c>
      <c r="M94" s="57">
        <f t="shared" ref="M94:M106" si="31">G94+J94</f>
        <v>6261.2602290000004</v>
      </c>
      <c r="N94" s="58">
        <f t="shared" ref="N94:N106" si="32">H94+K94</f>
        <v>1</v>
      </c>
    </row>
    <row r="95" spans="1:14" ht="36" x14ac:dyDescent="0.25">
      <c r="A95" s="47" t="s">
        <v>167</v>
      </c>
      <c r="B95" s="48" t="s">
        <v>168</v>
      </c>
      <c r="C95" s="49" t="s">
        <v>137</v>
      </c>
      <c r="D95" s="50">
        <v>7</v>
      </c>
      <c r="E95" s="51">
        <v>205.679551</v>
      </c>
      <c r="F95" s="52">
        <v>0</v>
      </c>
      <c r="G95" s="53">
        <f t="shared" si="26"/>
        <v>0</v>
      </c>
      <c r="H95" s="54">
        <f t="shared" si="27"/>
        <v>0</v>
      </c>
      <c r="I95" s="50">
        <f>IFERROR(VLOOKUP(A95,'MEMO CALCULO 07'!$B$8:$E$202,4,0),0)</f>
        <v>7</v>
      </c>
      <c r="J95" s="55">
        <f t="shared" si="28"/>
        <v>1439.7568570000001</v>
      </c>
      <c r="K95" s="54">
        <f t="shared" si="29"/>
        <v>1</v>
      </c>
      <c r="L95" s="56">
        <f t="shared" si="30"/>
        <v>7</v>
      </c>
      <c r="M95" s="57">
        <f t="shared" si="31"/>
        <v>1439.7568570000001</v>
      </c>
      <c r="N95" s="58">
        <f t="shared" si="32"/>
        <v>1</v>
      </c>
    </row>
    <row r="96" spans="1:14" ht="36" x14ac:dyDescent="0.25">
      <c r="A96" s="47" t="s">
        <v>169</v>
      </c>
      <c r="B96" s="48" t="s">
        <v>170</v>
      </c>
      <c r="C96" s="49" t="s">
        <v>137</v>
      </c>
      <c r="D96" s="50">
        <v>6</v>
      </c>
      <c r="E96" s="51">
        <v>347.93950799999999</v>
      </c>
      <c r="F96" s="52">
        <v>0</v>
      </c>
      <c r="G96" s="53">
        <f t="shared" si="26"/>
        <v>0</v>
      </c>
      <c r="H96" s="54">
        <f t="shared" si="27"/>
        <v>0</v>
      </c>
      <c r="I96" s="50">
        <f>IFERROR(VLOOKUP(A96,'MEMO CALCULO 07'!$B$8:$E$202,4,0),0)</f>
        <v>6</v>
      </c>
      <c r="J96" s="55">
        <f t="shared" si="28"/>
        <v>2087.637048</v>
      </c>
      <c r="K96" s="54">
        <f t="shared" si="29"/>
        <v>1</v>
      </c>
      <c r="L96" s="56">
        <f t="shared" si="30"/>
        <v>6</v>
      </c>
      <c r="M96" s="57">
        <f t="shared" si="31"/>
        <v>2087.637048</v>
      </c>
      <c r="N96" s="58">
        <f t="shared" si="32"/>
        <v>1</v>
      </c>
    </row>
    <row r="97" spans="1:14" ht="36" x14ac:dyDescent="0.25">
      <c r="A97" s="47" t="s">
        <v>171</v>
      </c>
      <c r="B97" s="48" t="s">
        <v>172</v>
      </c>
      <c r="C97" s="49" t="s">
        <v>137</v>
      </c>
      <c r="D97" s="50">
        <v>10</v>
      </c>
      <c r="E97" s="51">
        <v>395.25350900000001</v>
      </c>
      <c r="F97" s="52">
        <v>0</v>
      </c>
      <c r="G97" s="53">
        <f t="shared" si="26"/>
        <v>0</v>
      </c>
      <c r="H97" s="54">
        <f t="shared" si="27"/>
        <v>0</v>
      </c>
      <c r="I97" s="50">
        <f>IFERROR(VLOOKUP(A97,'MEMO CALCULO 07'!$B$8:$E$202,4,0),0)</f>
        <v>10</v>
      </c>
      <c r="J97" s="55">
        <f t="shared" si="28"/>
        <v>3952.5350900000003</v>
      </c>
      <c r="K97" s="54">
        <f t="shared" si="29"/>
        <v>1</v>
      </c>
      <c r="L97" s="56">
        <f t="shared" si="30"/>
        <v>10</v>
      </c>
      <c r="M97" s="57">
        <f t="shared" si="31"/>
        <v>3952.5350900000003</v>
      </c>
      <c r="N97" s="58">
        <f t="shared" si="32"/>
        <v>1</v>
      </c>
    </row>
    <row r="98" spans="1:14" ht="48" x14ac:dyDescent="0.25">
      <c r="A98" s="47" t="s">
        <v>173</v>
      </c>
      <c r="B98" s="48" t="s">
        <v>174</v>
      </c>
      <c r="C98" s="49" t="s">
        <v>137</v>
      </c>
      <c r="D98" s="50">
        <v>12</v>
      </c>
      <c r="E98" s="51">
        <v>247.64947900000001</v>
      </c>
      <c r="F98" s="52">
        <v>0</v>
      </c>
      <c r="G98" s="53">
        <f t="shared" si="26"/>
        <v>0</v>
      </c>
      <c r="H98" s="54">
        <f t="shared" si="27"/>
        <v>0</v>
      </c>
      <c r="I98" s="50">
        <f>IFERROR(VLOOKUP(A98,'MEMO CALCULO 07'!$B$8:$E$202,4,0),0)</f>
        <v>12</v>
      </c>
      <c r="J98" s="55">
        <f t="shared" si="28"/>
        <v>2971.7937480000001</v>
      </c>
      <c r="K98" s="54">
        <f t="shared" si="29"/>
        <v>1</v>
      </c>
      <c r="L98" s="56">
        <f t="shared" si="30"/>
        <v>12</v>
      </c>
      <c r="M98" s="57">
        <f t="shared" si="31"/>
        <v>2971.7937480000001</v>
      </c>
      <c r="N98" s="58">
        <f t="shared" si="32"/>
        <v>1</v>
      </c>
    </row>
    <row r="99" spans="1:14" ht="36" x14ac:dyDescent="0.25">
      <c r="A99" s="47" t="s">
        <v>175</v>
      </c>
      <c r="B99" s="48" t="s">
        <v>176</v>
      </c>
      <c r="C99" s="49" t="s">
        <v>137</v>
      </c>
      <c r="D99" s="50">
        <v>5</v>
      </c>
      <c r="E99" s="51">
        <v>273.04911199999998</v>
      </c>
      <c r="F99" s="52">
        <v>0</v>
      </c>
      <c r="G99" s="53">
        <f t="shared" si="26"/>
        <v>0</v>
      </c>
      <c r="H99" s="54">
        <f t="shared" si="27"/>
        <v>0</v>
      </c>
      <c r="I99" s="50">
        <f>IFERROR(VLOOKUP(A99,'MEMO CALCULO 07'!$B$8:$E$202,4,0),0)</f>
        <v>5</v>
      </c>
      <c r="J99" s="55">
        <f t="shared" si="28"/>
        <v>1365.2455599999998</v>
      </c>
      <c r="K99" s="54">
        <f t="shared" si="29"/>
        <v>1</v>
      </c>
      <c r="L99" s="56">
        <f t="shared" si="30"/>
        <v>5</v>
      </c>
      <c r="M99" s="57">
        <f t="shared" si="31"/>
        <v>1365.2455599999998</v>
      </c>
      <c r="N99" s="58">
        <f t="shared" si="32"/>
        <v>1</v>
      </c>
    </row>
    <row r="100" spans="1:14" ht="36" x14ac:dyDescent="0.25">
      <c r="A100" s="47" t="s">
        <v>177</v>
      </c>
      <c r="B100" s="48" t="s">
        <v>178</v>
      </c>
      <c r="C100" s="49" t="s">
        <v>137</v>
      </c>
      <c r="D100" s="50">
        <v>58</v>
      </c>
      <c r="E100" s="51">
        <v>235.383792</v>
      </c>
      <c r="F100" s="52">
        <v>0</v>
      </c>
      <c r="G100" s="53">
        <f t="shared" si="26"/>
        <v>0</v>
      </c>
      <c r="H100" s="54">
        <f t="shared" si="27"/>
        <v>0</v>
      </c>
      <c r="I100" s="50">
        <f>IFERROR(VLOOKUP(A100,'MEMO CALCULO 07'!$B$8:$E$202,4,0),0)</f>
        <v>58</v>
      </c>
      <c r="J100" s="55">
        <f t="shared" si="28"/>
        <v>13652.259936</v>
      </c>
      <c r="K100" s="54">
        <f t="shared" si="29"/>
        <v>1</v>
      </c>
      <c r="L100" s="56">
        <f t="shared" si="30"/>
        <v>58</v>
      </c>
      <c r="M100" s="57">
        <f t="shared" si="31"/>
        <v>13652.259936</v>
      </c>
      <c r="N100" s="58">
        <f t="shared" si="32"/>
        <v>1</v>
      </c>
    </row>
    <row r="101" spans="1:14" ht="24" x14ac:dyDescent="0.25">
      <c r="A101" s="47" t="s">
        <v>179</v>
      </c>
      <c r="B101" s="48" t="s">
        <v>180</v>
      </c>
      <c r="C101" s="49" t="s">
        <v>35</v>
      </c>
      <c r="D101" s="50">
        <v>200</v>
      </c>
      <c r="E101" s="51">
        <v>7.6186670000000003</v>
      </c>
      <c r="F101" s="52">
        <v>0</v>
      </c>
      <c r="G101" s="53">
        <f t="shared" si="26"/>
        <v>0</v>
      </c>
      <c r="H101" s="54">
        <f t="shared" si="27"/>
        <v>0</v>
      </c>
      <c r="I101" s="50">
        <f>IFERROR(VLOOKUP(A101,'MEMO CALCULO 07'!$B$8:$E$202,4,0),0)</f>
        <v>200</v>
      </c>
      <c r="J101" s="55">
        <f t="shared" si="28"/>
        <v>1523.7334000000001</v>
      </c>
      <c r="K101" s="54">
        <f t="shared" si="29"/>
        <v>1</v>
      </c>
      <c r="L101" s="56">
        <f t="shared" si="30"/>
        <v>200</v>
      </c>
      <c r="M101" s="57">
        <f t="shared" si="31"/>
        <v>1523.7334000000001</v>
      </c>
      <c r="N101" s="58">
        <f t="shared" si="32"/>
        <v>1</v>
      </c>
    </row>
    <row r="102" spans="1:14" ht="24" x14ac:dyDescent="0.25">
      <c r="A102" s="47" t="s">
        <v>181</v>
      </c>
      <c r="B102" s="48" t="s">
        <v>182</v>
      </c>
      <c r="C102" s="49" t="s">
        <v>35</v>
      </c>
      <c r="D102" s="50">
        <v>80</v>
      </c>
      <c r="E102" s="51">
        <v>9.807658</v>
      </c>
      <c r="F102" s="52">
        <v>0</v>
      </c>
      <c r="G102" s="53">
        <f t="shared" si="26"/>
        <v>0</v>
      </c>
      <c r="H102" s="54">
        <f t="shared" si="27"/>
        <v>0</v>
      </c>
      <c r="I102" s="50">
        <f>IFERROR(VLOOKUP(A102,'MEMO CALCULO 07'!$B$8:$E$202,4,0),0)</f>
        <v>51.94</v>
      </c>
      <c r="J102" s="55">
        <f t="shared" si="28"/>
        <v>509.40975651999997</v>
      </c>
      <c r="K102" s="54">
        <f t="shared" si="29"/>
        <v>0.64924999999999999</v>
      </c>
      <c r="L102" s="56">
        <f t="shared" si="30"/>
        <v>51.94</v>
      </c>
      <c r="M102" s="57">
        <f t="shared" si="31"/>
        <v>509.40975651999997</v>
      </c>
      <c r="N102" s="58">
        <f t="shared" si="32"/>
        <v>0.64924999999999999</v>
      </c>
    </row>
    <row r="103" spans="1:14" ht="24" x14ac:dyDescent="0.25">
      <c r="A103" s="47" t="s">
        <v>183</v>
      </c>
      <c r="B103" s="48" t="s">
        <v>184</v>
      </c>
      <c r="C103" s="49" t="s">
        <v>35</v>
      </c>
      <c r="D103" s="50">
        <v>100</v>
      </c>
      <c r="E103" s="51">
        <v>18.355729</v>
      </c>
      <c r="F103" s="52">
        <v>0</v>
      </c>
      <c r="G103" s="53">
        <f t="shared" si="26"/>
        <v>0</v>
      </c>
      <c r="H103" s="54">
        <f t="shared" si="27"/>
        <v>0</v>
      </c>
      <c r="I103" s="50">
        <f>IFERROR(VLOOKUP(A103,'MEMO CALCULO 07'!$B$8:$E$202,4,0),0)</f>
        <v>0</v>
      </c>
      <c r="J103" s="55">
        <f t="shared" si="28"/>
        <v>0</v>
      </c>
      <c r="K103" s="54">
        <f t="shared" si="29"/>
        <v>0</v>
      </c>
      <c r="L103" s="56">
        <f t="shared" si="30"/>
        <v>0</v>
      </c>
      <c r="M103" s="57">
        <f t="shared" si="31"/>
        <v>0</v>
      </c>
      <c r="N103" s="58">
        <f t="shared" si="32"/>
        <v>0</v>
      </c>
    </row>
    <row r="104" spans="1:14" ht="24" x14ac:dyDescent="0.25">
      <c r="A104" s="47" t="s">
        <v>185</v>
      </c>
      <c r="B104" s="48" t="s">
        <v>186</v>
      </c>
      <c r="C104" s="49" t="s">
        <v>35</v>
      </c>
      <c r="D104" s="50">
        <v>100</v>
      </c>
      <c r="E104" s="51">
        <v>34.510238000000001</v>
      </c>
      <c r="F104" s="52">
        <v>0</v>
      </c>
      <c r="G104" s="53">
        <f t="shared" si="26"/>
        <v>0</v>
      </c>
      <c r="H104" s="54">
        <f t="shared" si="27"/>
        <v>0</v>
      </c>
      <c r="I104" s="50">
        <f>IFERROR(VLOOKUP(A104,'MEMO CALCULO 07'!$B$8:$E$202,4,0),0)</f>
        <v>0</v>
      </c>
      <c r="J104" s="55">
        <f t="shared" si="28"/>
        <v>0</v>
      </c>
      <c r="K104" s="54">
        <f t="shared" si="29"/>
        <v>0</v>
      </c>
      <c r="L104" s="56">
        <f t="shared" si="30"/>
        <v>0</v>
      </c>
      <c r="M104" s="57">
        <f t="shared" si="31"/>
        <v>0</v>
      </c>
      <c r="N104" s="58">
        <f t="shared" si="32"/>
        <v>0</v>
      </c>
    </row>
    <row r="105" spans="1:14" ht="15" x14ac:dyDescent="0.25">
      <c r="A105" s="47" t="s">
        <v>187</v>
      </c>
      <c r="B105" s="48" t="s">
        <v>188</v>
      </c>
      <c r="C105" s="49" t="s">
        <v>35</v>
      </c>
      <c r="D105" s="50">
        <v>85</v>
      </c>
      <c r="E105" s="51">
        <v>19.113927</v>
      </c>
      <c r="F105" s="52">
        <v>0</v>
      </c>
      <c r="G105" s="53">
        <f t="shared" si="26"/>
        <v>0</v>
      </c>
      <c r="H105" s="54">
        <f t="shared" si="27"/>
        <v>0</v>
      </c>
      <c r="I105" s="50">
        <f>IFERROR(VLOOKUP(A105,'MEMO CALCULO 07'!$B$8:$E$202,4,0),0)</f>
        <v>80.09</v>
      </c>
      <c r="J105" s="55">
        <f t="shared" si="28"/>
        <v>1530.83441343</v>
      </c>
      <c r="K105" s="54">
        <f t="shared" si="29"/>
        <v>0.94223529411764706</v>
      </c>
      <c r="L105" s="56">
        <f t="shared" si="30"/>
        <v>80.09</v>
      </c>
      <c r="M105" s="57">
        <f t="shared" si="31"/>
        <v>1530.83441343</v>
      </c>
      <c r="N105" s="58">
        <f t="shared" si="32"/>
        <v>0.94223529411764706</v>
      </c>
    </row>
    <row r="106" spans="1:14" ht="15" x14ac:dyDescent="0.25">
      <c r="A106" s="47" t="s">
        <v>189</v>
      </c>
      <c r="B106" s="48" t="s">
        <v>190</v>
      </c>
      <c r="C106" s="49" t="s">
        <v>35</v>
      </c>
      <c r="D106" s="50">
        <v>50</v>
      </c>
      <c r="E106" s="51">
        <v>20.459116999999999</v>
      </c>
      <c r="F106" s="52">
        <v>0</v>
      </c>
      <c r="G106" s="53">
        <f t="shared" si="26"/>
        <v>0</v>
      </c>
      <c r="H106" s="54">
        <f t="shared" si="27"/>
        <v>0</v>
      </c>
      <c r="I106" s="50">
        <f>IFERROR(VLOOKUP(A106,'MEMO CALCULO 07'!$B$8:$E$202,4,0),0)</f>
        <v>25</v>
      </c>
      <c r="J106" s="55">
        <f t="shared" si="28"/>
        <v>511.47792499999997</v>
      </c>
      <c r="K106" s="54">
        <f t="shared" si="29"/>
        <v>0.5</v>
      </c>
      <c r="L106" s="56">
        <f t="shared" si="30"/>
        <v>25</v>
      </c>
      <c r="M106" s="57">
        <f t="shared" si="31"/>
        <v>511.47792499999997</v>
      </c>
      <c r="N106" s="58">
        <f t="shared" si="32"/>
        <v>0.5</v>
      </c>
    </row>
    <row r="107" spans="1:14" ht="15" x14ac:dyDescent="0.25">
      <c r="A107" s="61" t="s">
        <v>191</v>
      </c>
      <c r="B107" s="62" t="s">
        <v>192</v>
      </c>
      <c r="C107" s="63"/>
      <c r="D107" s="64"/>
      <c r="E107" s="65"/>
      <c r="F107" s="66"/>
      <c r="G107" s="67"/>
      <c r="H107" s="68"/>
      <c r="I107" s="67"/>
      <c r="J107" s="69"/>
      <c r="K107" s="68"/>
      <c r="L107" s="67"/>
      <c r="M107" s="69"/>
      <c r="N107" s="68"/>
    </row>
    <row r="108" spans="1:14" ht="15" x14ac:dyDescent="0.25">
      <c r="A108" s="47" t="s">
        <v>193</v>
      </c>
      <c r="B108" s="48" t="s">
        <v>194</v>
      </c>
      <c r="C108" s="49" t="s">
        <v>137</v>
      </c>
      <c r="D108" s="50">
        <v>10</v>
      </c>
      <c r="E108" s="51">
        <v>46.311222999999998</v>
      </c>
      <c r="F108" s="52">
        <v>0</v>
      </c>
      <c r="G108" s="53">
        <f>F108*E108</f>
        <v>0</v>
      </c>
      <c r="H108" s="54">
        <f>F108/D108</f>
        <v>0</v>
      </c>
      <c r="I108" s="50">
        <f>IFERROR(VLOOKUP(A108,'MEMO CALCULO 07'!$B$8:$E$202,4,0),0)</f>
        <v>0</v>
      </c>
      <c r="J108" s="55">
        <f>I108*E108</f>
        <v>0</v>
      </c>
      <c r="K108" s="54">
        <f>I108/D108</f>
        <v>0</v>
      </c>
      <c r="L108" s="56">
        <f t="shared" ref="L108:N111" si="33">F108+I108</f>
        <v>0</v>
      </c>
      <c r="M108" s="57">
        <f t="shared" si="33"/>
        <v>0</v>
      </c>
      <c r="N108" s="58">
        <f t="shared" si="33"/>
        <v>0</v>
      </c>
    </row>
    <row r="109" spans="1:14" ht="24" x14ac:dyDescent="0.25">
      <c r="A109" s="47" t="s">
        <v>195</v>
      </c>
      <c r="B109" s="48" t="s">
        <v>196</v>
      </c>
      <c r="C109" s="49" t="s">
        <v>137</v>
      </c>
      <c r="D109" s="50">
        <v>12</v>
      </c>
      <c r="E109" s="51">
        <v>66.733653000000004</v>
      </c>
      <c r="F109" s="52">
        <v>0</v>
      </c>
      <c r="G109" s="53">
        <f>F109*E109</f>
        <v>0</v>
      </c>
      <c r="H109" s="54">
        <f>F109/D109</f>
        <v>0</v>
      </c>
      <c r="I109" s="50">
        <f>IFERROR(VLOOKUP(A109,'MEMO CALCULO 07'!$B$8:$E$202,4,0),0)</f>
        <v>0</v>
      </c>
      <c r="J109" s="55">
        <f>I109*E109</f>
        <v>0</v>
      </c>
      <c r="K109" s="54">
        <f>I109/D109</f>
        <v>0</v>
      </c>
      <c r="L109" s="56">
        <f t="shared" si="33"/>
        <v>0</v>
      </c>
      <c r="M109" s="57">
        <f t="shared" si="33"/>
        <v>0</v>
      </c>
      <c r="N109" s="58">
        <f t="shared" si="33"/>
        <v>0</v>
      </c>
    </row>
    <row r="110" spans="1:14" ht="24" x14ac:dyDescent="0.25">
      <c r="A110" s="47" t="s">
        <v>197</v>
      </c>
      <c r="B110" s="48" t="s">
        <v>198</v>
      </c>
      <c r="C110" s="49" t="s">
        <v>137</v>
      </c>
      <c r="D110" s="50">
        <v>53</v>
      </c>
      <c r="E110" s="51">
        <v>41.713118999999999</v>
      </c>
      <c r="F110" s="52">
        <v>0</v>
      </c>
      <c r="G110" s="53">
        <f>F110*E110</f>
        <v>0</v>
      </c>
      <c r="H110" s="54">
        <f>F110/D110</f>
        <v>0</v>
      </c>
      <c r="I110" s="50">
        <f>IFERROR(VLOOKUP(A110,'MEMO CALCULO 07'!$B$8:$E$202,4,0),0)</f>
        <v>0</v>
      </c>
      <c r="J110" s="55">
        <f>I110*E110</f>
        <v>0</v>
      </c>
      <c r="K110" s="54">
        <f>I110/D110</f>
        <v>0</v>
      </c>
      <c r="L110" s="56">
        <f t="shared" si="33"/>
        <v>0</v>
      </c>
      <c r="M110" s="57">
        <f t="shared" si="33"/>
        <v>0</v>
      </c>
      <c r="N110" s="58">
        <f t="shared" si="33"/>
        <v>0</v>
      </c>
    </row>
    <row r="111" spans="1:14" ht="24" x14ac:dyDescent="0.25">
      <c r="A111" s="47" t="s">
        <v>199</v>
      </c>
      <c r="B111" s="48" t="s">
        <v>200</v>
      </c>
      <c r="C111" s="49" t="s">
        <v>137</v>
      </c>
      <c r="D111" s="50">
        <v>5</v>
      </c>
      <c r="E111" s="51">
        <v>47.852077000000001</v>
      </c>
      <c r="F111" s="52">
        <v>0</v>
      </c>
      <c r="G111" s="53">
        <f>F111*E111</f>
        <v>0</v>
      </c>
      <c r="H111" s="54">
        <f>F111/D111</f>
        <v>0</v>
      </c>
      <c r="I111" s="50">
        <f>IFERROR(VLOOKUP(A111,'MEMO CALCULO 07'!$B$8:$E$202,4,0),0)</f>
        <v>0</v>
      </c>
      <c r="J111" s="55">
        <f>I111*E111</f>
        <v>0</v>
      </c>
      <c r="K111" s="54">
        <f>I111/D111</f>
        <v>0</v>
      </c>
      <c r="L111" s="56">
        <f t="shared" si="33"/>
        <v>0</v>
      </c>
      <c r="M111" s="57">
        <f t="shared" si="33"/>
        <v>0</v>
      </c>
      <c r="N111" s="58">
        <f t="shared" si="33"/>
        <v>0</v>
      </c>
    </row>
    <row r="112" spans="1:14" ht="15" x14ac:dyDescent="0.25">
      <c r="A112" s="61" t="s">
        <v>201</v>
      </c>
      <c r="B112" s="62" t="s">
        <v>202</v>
      </c>
      <c r="C112" s="63"/>
      <c r="D112" s="64"/>
      <c r="E112" s="65"/>
      <c r="F112" s="66"/>
      <c r="G112" s="67"/>
      <c r="H112" s="68"/>
      <c r="I112" s="67"/>
      <c r="J112" s="69"/>
      <c r="K112" s="68"/>
      <c r="L112" s="67"/>
      <c r="M112" s="69"/>
      <c r="N112" s="68"/>
    </row>
    <row r="113" spans="1:14" ht="48" x14ac:dyDescent="0.25">
      <c r="A113" s="47" t="s">
        <v>203</v>
      </c>
      <c r="B113" s="48" t="s">
        <v>204</v>
      </c>
      <c r="C113" s="49" t="s">
        <v>137</v>
      </c>
      <c r="D113" s="50">
        <v>27</v>
      </c>
      <c r="E113" s="51">
        <v>253.71506299999999</v>
      </c>
      <c r="F113" s="52">
        <v>0</v>
      </c>
      <c r="G113" s="53">
        <f>F113*E113</f>
        <v>0</v>
      </c>
      <c r="H113" s="54">
        <f>F113/D113</f>
        <v>0</v>
      </c>
      <c r="I113" s="50">
        <f>IFERROR(VLOOKUP(A113,'MEMO CALCULO 07'!$B$8:$E$202,4,0),0)</f>
        <v>0</v>
      </c>
      <c r="J113" s="55">
        <f>I113*E113</f>
        <v>0</v>
      </c>
      <c r="K113" s="54">
        <f>I113/D113</f>
        <v>0</v>
      </c>
      <c r="L113" s="56">
        <f t="shared" ref="L113:N115" si="34">F113+I113</f>
        <v>0</v>
      </c>
      <c r="M113" s="57">
        <f t="shared" si="34"/>
        <v>0</v>
      </c>
      <c r="N113" s="58">
        <f t="shared" si="34"/>
        <v>0</v>
      </c>
    </row>
    <row r="114" spans="1:14" ht="15" x14ac:dyDescent="0.25">
      <c r="A114" s="47" t="s">
        <v>205</v>
      </c>
      <c r="B114" s="48" t="s">
        <v>206</v>
      </c>
      <c r="C114" s="49" t="s">
        <v>137</v>
      </c>
      <c r="D114" s="50">
        <v>7</v>
      </c>
      <c r="E114" s="51">
        <v>122.88922100000001</v>
      </c>
      <c r="F114" s="52">
        <v>0</v>
      </c>
      <c r="G114" s="53">
        <f>F114*E114</f>
        <v>0</v>
      </c>
      <c r="H114" s="54">
        <f>F114/D114</f>
        <v>0</v>
      </c>
      <c r="I114" s="50">
        <f>IFERROR(VLOOKUP(A114,'MEMO CALCULO 07'!$B$8:$E$202,4,0),0)</f>
        <v>0</v>
      </c>
      <c r="J114" s="55">
        <f>I114*E114</f>
        <v>0</v>
      </c>
      <c r="K114" s="54">
        <f>I114/D114</f>
        <v>0</v>
      </c>
      <c r="L114" s="56">
        <f t="shared" si="34"/>
        <v>0</v>
      </c>
      <c r="M114" s="57">
        <f t="shared" si="34"/>
        <v>0</v>
      </c>
      <c r="N114" s="58">
        <f t="shared" si="34"/>
        <v>0</v>
      </c>
    </row>
    <row r="115" spans="1:14" ht="36" x14ac:dyDescent="0.25">
      <c r="A115" s="47" t="s">
        <v>207</v>
      </c>
      <c r="B115" s="48" t="s">
        <v>208</v>
      </c>
      <c r="C115" s="49" t="s">
        <v>137</v>
      </c>
      <c r="D115" s="50">
        <v>5</v>
      </c>
      <c r="E115" s="51">
        <v>349.95729299999999</v>
      </c>
      <c r="F115" s="52">
        <v>0</v>
      </c>
      <c r="G115" s="53">
        <f>F115*E115</f>
        <v>0</v>
      </c>
      <c r="H115" s="54">
        <f>F115/D115</f>
        <v>0</v>
      </c>
      <c r="I115" s="50">
        <f>IFERROR(VLOOKUP(A115,'MEMO CALCULO 07'!$B$8:$E$202,4,0),0)</f>
        <v>0</v>
      </c>
      <c r="J115" s="55">
        <f>I115*E115</f>
        <v>0</v>
      </c>
      <c r="K115" s="54">
        <f>I115/D115</f>
        <v>0</v>
      </c>
      <c r="L115" s="56">
        <f t="shared" si="34"/>
        <v>0</v>
      </c>
      <c r="M115" s="57">
        <f t="shared" si="34"/>
        <v>0</v>
      </c>
      <c r="N115" s="58">
        <f t="shared" si="34"/>
        <v>0</v>
      </c>
    </row>
    <row r="116" spans="1:14" ht="15" x14ac:dyDescent="0.25">
      <c r="A116" s="38">
        <v>13</v>
      </c>
      <c r="B116" s="39" t="s">
        <v>209</v>
      </c>
      <c r="C116" s="40"/>
      <c r="D116" s="41"/>
      <c r="E116" s="59"/>
      <c r="F116" s="42"/>
      <c r="G116" s="43"/>
      <c r="H116" s="44"/>
      <c r="I116" s="43"/>
      <c r="J116" s="46">
        <f>SUM(J117:J153)</f>
        <v>0</v>
      </c>
      <c r="K116" s="44"/>
      <c r="L116" s="43"/>
      <c r="M116" s="46">
        <f>SUM(M117:M153)</f>
        <v>8784.7632949999988</v>
      </c>
      <c r="N116" s="44"/>
    </row>
    <row r="117" spans="1:14" ht="15" x14ac:dyDescent="0.25">
      <c r="A117" s="61" t="s">
        <v>210</v>
      </c>
      <c r="B117" s="62" t="s">
        <v>211</v>
      </c>
      <c r="C117" s="63"/>
      <c r="D117" s="64"/>
      <c r="E117" s="65"/>
      <c r="F117" s="66"/>
      <c r="G117" s="67"/>
      <c r="H117" s="68"/>
      <c r="I117" s="67"/>
      <c r="J117" s="69"/>
      <c r="K117" s="68"/>
      <c r="L117" s="67"/>
      <c r="M117" s="69"/>
      <c r="N117" s="68"/>
    </row>
    <row r="118" spans="1:14" ht="15" x14ac:dyDescent="0.25">
      <c r="A118" s="47" t="s">
        <v>212</v>
      </c>
      <c r="B118" s="48" t="s">
        <v>213</v>
      </c>
      <c r="C118" s="49" t="s">
        <v>214</v>
      </c>
      <c r="D118" s="50">
        <v>13</v>
      </c>
      <c r="E118" s="51">
        <v>122.766931</v>
      </c>
      <c r="F118" s="52">
        <v>12</v>
      </c>
      <c r="G118" s="53">
        <f>F118*E118</f>
        <v>1473.203172</v>
      </c>
      <c r="H118" s="54">
        <f>F118/D118</f>
        <v>0.92307692307692313</v>
      </c>
      <c r="I118" s="50">
        <f>IFERROR(VLOOKUP(A118,'MEMO CALCULO 07'!$B$8:$E$202,4,0),0)</f>
        <v>0</v>
      </c>
      <c r="J118" s="55">
        <f>I118*E118</f>
        <v>0</v>
      </c>
      <c r="K118" s="54">
        <f>I118/D118</f>
        <v>0</v>
      </c>
      <c r="L118" s="56">
        <f t="shared" ref="L118:N122" si="35">F118+I118</f>
        <v>12</v>
      </c>
      <c r="M118" s="57">
        <f t="shared" si="35"/>
        <v>1473.203172</v>
      </c>
      <c r="N118" s="58">
        <f t="shared" si="35"/>
        <v>0.92307692307692313</v>
      </c>
    </row>
    <row r="119" spans="1:14" ht="15" x14ac:dyDescent="0.25">
      <c r="A119" s="47" t="s">
        <v>215</v>
      </c>
      <c r="B119" s="48" t="s">
        <v>216</v>
      </c>
      <c r="C119" s="49" t="s">
        <v>214</v>
      </c>
      <c r="D119" s="50">
        <v>4</v>
      </c>
      <c r="E119" s="51">
        <v>152.25104999999999</v>
      </c>
      <c r="F119" s="52">
        <v>4</v>
      </c>
      <c r="G119" s="53">
        <f>F119*E119</f>
        <v>609.00419999999997</v>
      </c>
      <c r="H119" s="54">
        <f>F119/D119</f>
        <v>1</v>
      </c>
      <c r="I119" s="50">
        <f>IFERROR(VLOOKUP(A119,'MEMO CALCULO 07'!$B$8:$E$202,4,0),0)</f>
        <v>0</v>
      </c>
      <c r="J119" s="55">
        <f>I119*E119</f>
        <v>0</v>
      </c>
      <c r="K119" s="54">
        <f>I119/D119</f>
        <v>0</v>
      </c>
      <c r="L119" s="56">
        <f t="shared" si="35"/>
        <v>4</v>
      </c>
      <c r="M119" s="57">
        <f t="shared" si="35"/>
        <v>609.00419999999997</v>
      </c>
      <c r="N119" s="58">
        <f t="shared" si="35"/>
        <v>1</v>
      </c>
    </row>
    <row r="120" spans="1:14" ht="24" x14ac:dyDescent="0.25">
      <c r="A120" s="47" t="s">
        <v>217</v>
      </c>
      <c r="B120" s="48" t="s">
        <v>218</v>
      </c>
      <c r="C120" s="49" t="s">
        <v>214</v>
      </c>
      <c r="D120" s="50">
        <v>8</v>
      </c>
      <c r="E120" s="51">
        <v>113.05710500000001</v>
      </c>
      <c r="F120" s="52">
        <v>7</v>
      </c>
      <c r="G120" s="53">
        <f>F120*E120</f>
        <v>791.39973500000008</v>
      </c>
      <c r="H120" s="54">
        <f>F120/D120</f>
        <v>0.875</v>
      </c>
      <c r="I120" s="50">
        <f>IFERROR(VLOOKUP(A120,'MEMO CALCULO 07'!$B$8:$E$202,4,0),0)</f>
        <v>0</v>
      </c>
      <c r="J120" s="55">
        <f>I120*E120</f>
        <v>0</v>
      </c>
      <c r="K120" s="54">
        <f>I120/D120</f>
        <v>0</v>
      </c>
      <c r="L120" s="56">
        <f t="shared" si="35"/>
        <v>7</v>
      </c>
      <c r="M120" s="57">
        <f t="shared" si="35"/>
        <v>791.39973500000008</v>
      </c>
      <c r="N120" s="58">
        <f t="shared" si="35"/>
        <v>0.875</v>
      </c>
    </row>
    <row r="121" spans="1:14" ht="15" x14ac:dyDescent="0.25">
      <c r="A121" s="47" t="s">
        <v>219</v>
      </c>
      <c r="B121" s="48" t="s">
        <v>220</v>
      </c>
      <c r="C121" s="49" t="s">
        <v>214</v>
      </c>
      <c r="D121" s="50">
        <v>4</v>
      </c>
      <c r="E121" s="51">
        <v>263.98742299999998</v>
      </c>
      <c r="F121" s="52">
        <v>4</v>
      </c>
      <c r="G121" s="53">
        <f>F121*E121</f>
        <v>1055.9496919999999</v>
      </c>
      <c r="H121" s="54">
        <f>F121/D121</f>
        <v>1</v>
      </c>
      <c r="I121" s="50">
        <f>IFERROR(VLOOKUP(A121,'MEMO CALCULO 07'!$B$8:$E$202,4,0),0)</f>
        <v>0</v>
      </c>
      <c r="J121" s="55">
        <f>I121*E121</f>
        <v>0</v>
      </c>
      <c r="K121" s="54">
        <f>I121/D121</f>
        <v>0</v>
      </c>
      <c r="L121" s="56">
        <f t="shared" si="35"/>
        <v>4</v>
      </c>
      <c r="M121" s="57">
        <f t="shared" si="35"/>
        <v>1055.9496919999999</v>
      </c>
      <c r="N121" s="58">
        <f t="shared" si="35"/>
        <v>1</v>
      </c>
    </row>
    <row r="122" spans="1:14" ht="24" x14ac:dyDescent="0.25">
      <c r="A122" s="47" t="s">
        <v>221</v>
      </c>
      <c r="B122" s="48" t="s">
        <v>222</v>
      </c>
      <c r="C122" s="49" t="s">
        <v>214</v>
      </c>
      <c r="D122" s="50">
        <v>6</v>
      </c>
      <c r="E122" s="51">
        <v>113.86421900000001</v>
      </c>
      <c r="F122" s="52">
        <v>4</v>
      </c>
      <c r="G122" s="53">
        <f>F122*E122</f>
        <v>455.45687600000002</v>
      </c>
      <c r="H122" s="54">
        <f>F122/D122</f>
        <v>0.66666666666666663</v>
      </c>
      <c r="I122" s="50">
        <f>IFERROR(VLOOKUP(A122,'MEMO CALCULO 07'!$B$8:$E$202,4,0),0)</f>
        <v>0</v>
      </c>
      <c r="J122" s="55">
        <f>I122*E122</f>
        <v>0</v>
      </c>
      <c r="K122" s="54">
        <f>I122/D122</f>
        <v>0</v>
      </c>
      <c r="L122" s="56">
        <f t="shared" si="35"/>
        <v>4</v>
      </c>
      <c r="M122" s="57">
        <f t="shared" si="35"/>
        <v>455.45687600000002</v>
      </c>
      <c r="N122" s="58">
        <f t="shared" si="35"/>
        <v>0.66666666666666663</v>
      </c>
    </row>
    <row r="123" spans="1:14" ht="25.5" x14ac:dyDescent="0.25">
      <c r="A123" s="61" t="s">
        <v>223</v>
      </c>
      <c r="B123" s="70" t="s">
        <v>224</v>
      </c>
      <c r="C123" s="63"/>
      <c r="D123" s="64"/>
      <c r="E123" s="65"/>
      <c r="F123" s="66"/>
      <c r="G123" s="67"/>
      <c r="H123" s="68"/>
      <c r="I123" s="67"/>
      <c r="J123" s="69"/>
      <c r="K123" s="68"/>
      <c r="L123" s="67"/>
      <c r="M123" s="69"/>
      <c r="N123" s="68"/>
    </row>
    <row r="124" spans="1:14" ht="48" x14ac:dyDescent="0.25">
      <c r="A124" s="47" t="s">
        <v>225</v>
      </c>
      <c r="B124" s="48" t="s">
        <v>226</v>
      </c>
      <c r="C124" s="49" t="s">
        <v>137</v>
      </c>
      <c r="D124" s="50">
        <v>1</v>
      </c>
      <c r="E124" s="51">
        <v>441.00219800000002</v>
      </c>
      <c r="F124" s="52">
        <v>0</v>
      </c>
      <c r="G124" s="53">
        <f t="shared" ref="G124:G133" si="36">F124*E124</f>
        <v>0</v>
      </c>
      <c r="H124" s="54">
        <f t="shared" ref="H124:H133" si="37">F124/D124</f>
        <v>0</v>
      </c>
      <c r="I124" s="50">
        <f>IFERROR(VLOOKUP(A124,'MEMO CALCULO 07'!$B$8:$E$202,4,0),0)</f>
        <v>0</v>
      </c>
      <c r="J124" s="55">
        <f t="shared" ref="J124:J133" si="38">I124*E124</f>
        <v>0</v>
      </c>
      <c r="K124" s="54">
        <f t="shared" ref="K124:K133" si="39">I124/D124</f>
        <v>0</v>
      </c>
      <c r="L124" s="56">
        <f t="shared" ref="L124:L133" si="40">F124+I124</f>
        <v>0</v>
      </c>
      <c r="M124" s="57">
        <f t="shared" ref="M124:M133" si="41">G124+J124</f>
        <v>0</v>
      </c>
      <c r="N124" s="58">
        <f t="shared" ref="N124:N133" si="42">H124+K124</f>
        <v>0</v>
      </c>
    </row>
    <row r="125" spans="1:14" ht="24" x14ac:dyDescent="0.25">
      <c r="A125" s="47" t="s">
        <v>227</v>
      </c>
      <c r="B125" s="48" t="s">
        <v>228</v>
      </c>
      <c r="C125" s="49" t="s">
        <v>137</v>
      </c>
      <c r="D125" s="50">
        <v>2</v>
      </c>
      <c r="E125" s="51">
        <v>24.396854999999999</v>
      </c>
      <c r="F125" s="52">
        <v>1</v>
      </c>
      <c r="G125" s="53">
        <f t="shared" si="36"/>
        <v>24.396854999999999</v>
      </c>
      <c r="H125" s="54">
        <f t="shared" si="37"/>
        <v>0.5</v>
      </c>
      <c r="I125" s="50">
        <f>IFERROR(VLOOKUP(A125,'MEMO CALCULO 07'!$B$8:$E$202,4,0),0)</f>
        <v>0</v>
      </c>
      <c r="J125" s="55">
        <f t="shared" si="38"/>
        <v>0</v>
      </c>
      <c r="K125" s="54">
        <f t="shared" si="39"/>
        <v>0</v>
      </c>
      <c r="L125" s="56">
        <f t="shared" si="40"/>
        <v>1</v>
      </c>
      <c r="M125" s="57">
        <f t="shared" si="41"/>
        <v>24.396854999999999</v>
      </c>
      <c r="N125" s="58">
        <f t="shared" si="42"/>
        <v>0.5</v>
      </c>
    </row>
    <row r="126" spans="1:14" ht="24" x14ac:dyDescent="0.25">
      <c r="A126" s="47" t="s">
        <v>229</v>
      </c>
      <c r="B126" s="48" t="s">
        <v>230</v>
      </c>
      <c r="C126" s="49" t="s">
        <v>137</v>
      </c>
      <c r="D126" s="50">
        <v>6</v>
      </c>
      <c r="E126" s="51">
        <v>39.927684999999997</v>
      </c>
      <c r="F126" s="52">
        <v>6</v>
      </c>
      <c r="G126" s="53">
        <f t="shared" si="36"/>
        <v>239.56610999999998</v>
      </c>
      <c r="H126" s="54">
        <f t="shared" si="37"/>
        <v>1</v>
      </c>
      <c r="I126" s="50">
        <f>IFERROR(VLOOKUP(A126,'MEMO CALCULO 07'!$B$8:$E$202,4,0),0)</f>
        <v>0</v>
      </c>
      <c r="J126" s="55">
        <f t="shared" si="38"/>
        <v>0</v>
      </c>
      <c r="K126" s="54">
        <f t="shared" si="39"/>
        <v>0</v>
      </c>
      <c r="L126" s="56">
        <f t="shared" si="40"/>
        <v>6</v>
      </c>
      <c r="M126" s="57">
        <f t="shared" si="41"/>
        <v>239.56610999999998</v>
      </c>
      <c r="N126" s="58">
        <f t="shared" si="42"/>
        <v>1</v>
      </c>
    </row>
    <row r="127" spans="1:14" ht="15" x14ac:dyDescent="0.25">
      <c r="A127" s="47" t="s">
        <v>231</v>
      </c>
      <c r="B127" s="48" t="s">
        <v>232</v>
      </c>
      <c r="C127" s="49" t="s">
        <v>137</v>
      </c>
      <c r="D127" s="50">
        <v>2</v>
      </c>
      <c r="E127" s="51">
        <v>163.90528699999999</v>
      </c>
      <c r="F127" s="52">
        <v>1</v>
      </c>
      <c r="G127" s="53">
        <f t="shared" si="36"/>
        <v>163.90528699999999</v>
      </c>
      <c r="H127" s="54">
        <f t="shared" si="37"/>
        <v>0.5</v>
      </c>
      <c r="I127" s="50">
        <f>IFERROR(VLOOKUP(A127,'MEMO CALCULO 07'!$B$8:$E$202,4,0),0)</f>
        <v>0</v>
      </c>
      <c r="J127" s="55">
        <f t="shared" si="38"/>
        <v>0</v>
      </c>
      <c r="K127" s="54">
        <f t="shared" si="39"/>
        <v>0</v>
      </c>
      <c r="L127" s="56">
        <f t="shared" si="40"/>
        <v>1</v>
      </c>
      <c r="M127" s="57">
        <f t="shared" si="41"/>
        <v>163.90528699999999</v>
      </c>
      <c r="N127" s="58">
        <f t="shared" si="42"/>
        <v>0.5</v>
      </c>
    </row>
    <row r="128" spans="1:14" ht="15" x14ac:dyDescent="0.25">
      <c r="A128" s="47" t="s">
        <v>233</v>
      </c>
      <c r="B128" s="48" t="s">
        <v>234</v>
      </c>
      <c r="C128" s="49" t="s">
        <v>137</v>
      </c>
      <c r="D128" s="50">
        <v>2</v>
      </c>
      <c r="E128" s="51">
        <v>94.982642999999996</v>
      </c>
      <c r="F128" s="52">
        <v>1</v>
      </c>
      <c r="G128" s="53">
        <f t="shared" si="36"/>
        <v>94.982642999999996</v>
      </c>
      <c r="H128" s="54">
        <f t="shared" si="37"/>
        <v>0.5</v>
      </c>
      <c r="I128" s="50">
        <f>IFERROR(VLOOKUP(A128,'MEMO CALCULO 07'!$B$8:$E$202,4,0),0)</f>
        <v>0</v>
      </c>
      <c r="J128" s="55">
        <f t="shared" si="38"/>
        <v>0</v>
      </c>
      <c r="K128" s="54">
        <f t="shared" si="39"/>
        <v>0</v>
      </c>
      <c r="L128" s="56">
        <f t="shared" si="40"/>
        <v>1</v>
      </c>
      <c r="M128" s="57">
        <f t="shared" si="41"/>
        <v>94.982642999999996</v>
      </c>
      <c r="N128" s="58">
        <f t="shared" si="42"/>
        <v>0.5</v>
      </c>
    </row>
    <row r="129" spans="1:14" ht="15" x14ac:dyDescent="0.25">
      <c r="A129" s="47" t="s">
        <v>235</v>
      </c>
      <c r="B129" s="48" t="s">
        <v>236</v>
      </c>
      <c r="C129" s="49" t="s">
        <v>137</v>
      </c>
      <c r="D129" s="50">
        <v>7</v>
      </c>
      <c r="E129" s="51">
        <v>139.31276800000001</v>
      </c>
      <c r="F129" s="52">
        <v>1</v>
      </c>
      <c r="G129" s="53">
        <f t="shared" si="36"/>
        <v>139.31276800000001</v>
      </c>
      <c r="H129" s="54">
        <f t="shared" si="37"/>
        <v>0.14285714285714285</v>
      </c>
      <c r="I129" s="50">
        <f>IFERROR(VLOOKUP(A129,'MEMO CALCULO 07'!$B$8:$E$202,4,0),0)</f>
        <v>0</v>
      </c>
      <c r="J129" s="55">
        <f t="shared" si="38"/>
        <v>0</v>
      </c>
      <c r="K129" s="54">
        <f t="shared" si="39"/>
        <v>0</v>
      </c>
      <c r="L129" s="56">
        <f t="shared" si="40"/>
        <v>1</v>
      </c>
      <c r="M129" s="57">
        <f t="shared" si="41"/>
        <v>139.31276800000001</v>
      </c>
      <c r="N129" s="58">
        <f t="shared" si="42"/>
        <v>0.14285714285714285</v>
      </c>
    </row>
    <row r="130" spans="1:14" ht="15" x14ac:dyDescent="0.25">
      <c r="A130" s="47" t="s">
        <v>237</v>
      </c>
      <c r="B130" s="48" t="s">
        <v>238</v>
      </c>
      <c r="C130" s="49" t="s">
        <v>137</v>
      </c>
      <c r="D130" s="50">
        <v>6</v>
      </c>
      <c r="E130" s="51">
        <v>168.06314699999999</v>
      </c>
      <c r="F130" s="52">
        <v>1</v>
      </c>
      <c r="G130" s="53">
        <f t="shared" si="36"/>
        <v>168.06314699999999</v>
      </c>
      <c r="H130" s="54">
        <f t="shared" si="37"/>
        <v>0.16666666666666666</v>
      </c>
      <c r="I130" s="50">
        <f>IFERROR(VLOOKUP(A130,'MEMO CALCULO 07'!$B$8:$E$202,4,0),0)</f>
        <v>0</v>
      </c>
      <c r="J130" s="55">
        <f t="shared" si="38"/>
        <v>0</v>
      </c>
      <c r="K130" s="54">
        <f t="shared" si="39"/>
        <v>0</v>
      </c>
      <c r="L130" s="56">
        <f t="shared" si="40"/>
        <v>1</v>
      </c>
      <c r="M130" s="57">
        <f t="shared" si="41"/>
        <v>168.06314699999999</v>
      </c>
      <c r="N130" s="58">
        <f t="shared" si="42"/>
        <v>0.16666666666666666</v>
      </c>
    </row>
    <row r="131" spans="1:14" ht="24" x14ac:dyDescent="0.25">
      <c r="A131" s="47" t="s">
        <v>239</v>
      </c>
      <c r="B131" s="48" t="s">
        <v>240</v>
      </c>
      <c r="C131" s="49" t="s">
        <v>137</v>
      </c>
      <c r="D131" s="50">
        <v>1</v>
      </c>
      <c r="E131" s="51">
        <v>245.24036599999999</v>
      </c>
      <c r="F131" s="52">
        <v>0</v>
      </c>
      <c r="G131" s="53">
        <f t="shared" si="36"/>
        <v>0</v>
      </c>
      <c r="H131" s="54">
        <f t="shared" si="37"/>
        <v>0</v>
      </c>
      <c r="I131" s="50">
        <f>IFERROR(VLOOKUP(A131,'MEMO CALCULO 07'!$B$8:$E$202,4,0),0)</f>
        <v>0</v>
      </c>
      <c r="J131" s="55">
        <f t="shared" si="38"/>
        <v>0</v>
      </c>
      <c r="K131" s="54">
        <f t="shared" si="39"/>
        <v>0</v>
      </c>
      <c r="L131" s="56">
        <f t="shared" si="40"/>
        <v>0</v>
      </c>
      <c r="M131" s="57">
        <f t="shared" si="41"/>
        <v>0</v>
      </c>
      <c r="N131" s="58">
        <f t="shared" si="42"/>
        <v>0</v>
      </c>
    </row>
    <row r="132" spans="1:14" ht="24" x14ac:dyDescent="0.25">
      <c r="A132" s="47" t="s">
        <v>241</v>
      </c>
      <c r="B132" s="48" t="s">
        <v>242</v>
      </c>
      <c r="C132" s="49" t="s">
        <v>137</v>
      </c>
      <c r="D132" s="50">
        <v>1</v>
      </c>
      <c r="E132" s="51">
        <v>257.00466399999999</v>
      </c>
      <c r="F132" s="52">
        <v>0</v>
      </c>
      <c r="G132" s="53">
        <f t="shared" si="36"/>
        <v>0</v>
      </c>
      <c r="H132" s="54">
        <f t="shared" si="37"/>
        <v>0</v>
      </c>
      <c r="I132" s="50">
        <f>IFERROR(VLOOKUP(A132,'MEMO CALCULO 07'!$B$8:$E$202,4,0),0)</f>
        <v>0</v>
      </c>
      <c r="J132" s="55">
        <f t="shared" si="38"/>
        <v>0</v>
      </c>
      <c r="K132" s="54">
        <f t="shared" si="39"/>
        <v>0</v>
      </c>
      <c r="L132" s="56">
        <f t="shared" si="40"/>
        <v>0</v>
      </c>
      <c r="M132" s="57">
        <f t="shared" si="41"/>
        <v>0</v>
      </c>
      <c r="N132" s="58">
        <f t="shared" si="42"/>
        <v>0</v>
      </c>
    </row>
    <row r="133" spans="1:14" ht="24" x14ac:dyDescent="0.25">
      <c r="A133" s="47" t="s">
        <v>243</v>
      </c>
      <c r="B133" s="48" t="s">
        <v>244</v>
      </c>
      <c r="C133" s="49" t="s">
        <v>137</v>
      </c>
      <c r="D133" s="50">
        <v>4</v>
      </c>
      <c r="E133" s="51">
        <v>607.78129999999999</v>
      </c>
      <c r="F133" s="52">
        <v>0</v>
      </c>
      <c r="G133" s="53">
        <f t="shared" si="36"/>
        <v>0</v>
      </c>
      <c r="H133" s="54">
        <f t="shared" si="37"/>
        <v>0</v>
      </c>
      <c r="I133" s="50">
        <f>IFERROR(VLOOKUP(A133,'MEMO CALCULO 07'!$B$8:$E$202,4,0),0)</f>
        <v>0</v>
      </c>
      <c r="J133" s="55">
        <f t="shared" si="38"/>
        <v>0</v>
      </c>
      <c r="K133" s="54">
        <f t="shared" si="39"/>
        <v>0</v>
      </c>
      <c r="L133" s="56">
        <f t="shared" si="40"/>
        <v>0</v>
      </c>
      <c r="M133" s="57">
        <f t="shared" si="41"/>
        <v>0</v>
      </c>
      <c r="N133" s="58">
        <f t="shared" si="42"/>
        <v>0</v>
      </c>
    </row>
    <row r="134" spans="1:14" ht="25.5" x14ac:dyDescent="0.25">
      <c r="A134" s="61" t="s">
        <v>245</v>
      </c>
      <c r="B134" s="70" t="s">
        <v>224</v>
      </c>
      <c r="C134" s="63"/>
      <c r="D134" s="64"/>
      <c r="E134" s="65"/>
      <c r="F134" s="66"/>
      <c r="G134" s="67"/>
      <c r="H134" s="68"/>
      <c r="I134" s="67"/>
      <c r="J134" s="69"/>
      <c r="K134" s="68"/>
      <c r="L134" s="67"/>
      <c r="M134" s="69"/>
      <c r="N134" s="68"/>
    </row>
    <row r="135" spans="1:14" ht="48" x14ac:dyDescent="0.25">
      <c r="A135" s="47" t="s">
        <v>246</v>
      </c>
      <c r="B135" s="48" t="s">
        <v>247</v>
      </c>
      <c r="C135" s="49" t="s">
        <v>137</v>
      </c>
      <c r="D135" s="50">
        <v>2</v>
      </c>
      <c r="E135" s="51">
        <v>1812.1054489999999</v>
      </c>
      <c r="F135" s="52">
        <v>0</v>
      </c>
      <c r="G135" s="53">
        <f t="shared" ref="G135:G153" si="43">F135*E135</f>
        <v>0</v>
      </c>
      <c r="H135" s="54">
        <f t="shared" ref="H135:H153" si="44">F135/D135</f>
        <v>0</v>
      </c>
      <c r="I135" s="50">
        <f>IFERROR(VLOOKUP(A135,'MEMO CALCULO 07'!$B$8:$E$202,4,0),0)</f>
        <v>0</v>
      </c>
      <c r="J135" s="55">
        <f t="shared" ref="J135:J153" si="45">I135*E135</f>
        <v>0</v>
      </c>
      <c r="K135" s="54">
        <f t="shared" ref="K135:K153" si="46">I135/D135</f>
        <v>0</v>
      </c>
      <c r="L135" s="56">
        <f t="shared" ref="L135:L153" si="47">F135+I135</f>
        <v>0</v>
      </c>
      <c r="M135" s="57">
        <f t="shared" ref="M135:M153" si="48">G135+J135</f>
        <v>0</v>
      </c>
      <c r="N135" s="58">
        <f t="shared" ref="N135:N153" si="49">H135+K135</f>
        <v>0</v>
      </c>
    </row>
    <row r="136" spans="1:14" ht="24" x14ac:dyDescent="0.25">
      <c r="A136" s="47" t="s">
        <v>248</v>
      </c>
      <c r="B136" s="48" t="s">
        <v>249</v>
      </c>
      <c r="C136" s="49" t="s">
        <v>137</v>
      </c>
      <c r="D136" s="50">
        <v>2</v>
      </c>
      <c r="E136" s="51">
        <v>720.58159599999999</v>
      </c>
      <c r="F136" s="52">
        <v>0</v>
      </c>
      <c r="G136" s="53">
        <f t="shared" si="43"/>
        <v>0</v>
      </c>
      <c r="H136" s="54">
        <f t="shared" si="44"/>
        <v>0</v>
      </c>
      <c r="I136" s="50">
        <f>IFERROR(VLOOKUP(A136,'MEMO CALCULO 07'!$B$8:$E$202,4,0),0)</f>
        <v>0</v>
      </c>
      <c r="J136" s="55">
        <f t="shared" si="45"/>
        <v>0</v>
      </c>
      <c r="K136" s="54">
        <f t="shared" si="46"/>
        <v>0</v>
      </c>
      <c r="L136" s="56">
        <f t="shared" si="47"/>
        <v>0</v>
      </c>
      <c r="M136" s="57">
        <f t="shared" si="48"/>
        <v>0</v>
      </c>
      <c r="N136" s="58">
        <f t="shared" si="49"/>
        <v>0</v>
      </c>
    </row>
    <row r="137" spans="1:14" ht="24" x14ac:dyDescent="0.25">
      <c r="A137" s="47" t="s">
        <v>250</v>
      </c>
      <c r="B137" s="48" t="s">
        <v>251</v>
      </c>
      <c r="C137" s="49" t="s">
        <v>137</v>
      </c>
      <c r="D137" s="50">
        <v>4</v>
      </c>
      <c r="E137" s="51">
        <v>137.31944100000001</v>
      </c>
      <c r="F137" s="52">
        <v>0</v>
      </c>
      <c r="G137" s="53">
        <f t="shared" si="43"/>
        <v>0</v>
      </c>
      <c r="H137" s="54">
        <f t="shared" si="44"/>
        <v>0</v>
      </c>
      <c r="I137" s="50">
        <f>IFERROR(VLOOKUP(A137,'MEMO CALCULO 07'!$B$8:$E$202,4,0),0)</f>
        <v>0</v>
      </c>
      <c r="J137" s="55">
        <f t="shared" si="45"/>
        <v>0</v>
      </c>
      <c r="K137" s="54">
        <f t="shared" si="46"/>
        <v>0</v>
      </c>
      <c r="L137" s="56">
        <f t="shared" si="47"/>
        <v>0</v>
      </c>
      <c r="M137" s="57">
        <f t="shared" si="48"/>
        <v>0</v>
      </c>
      <c r="N137" s="58">
        <f t="shared" si="49"/>
        <v>0</v>
      </c>
    </row>
    <row r="138" spans="1:14" ht="24" x14ac:dyDescent="0.25">
      <c r="A138" s="47" t="s">
        <v>252</v>
      </c>
      <c r="B138" s="48" t="s">
        <v>253</v>
      </c>
      <c r="C138" s="49" t="s">
        <v>137</v>
      </c>
      <c r="D138" s="50">
        <v>2</v>
      </c>
      <c r="E138" s="51">
        <v>160.87249499999999</v>
      </c>
      <c r="F138" s="52">
        <v>0</v>
      </c>
      <c r="G138" s="53">
        <f t="shared" si="43"/>
        <v>0</v>
      </c>
      <c r="H138" s="54">
        <f t="shared" si="44"/>
        <v>0</v>
      </c>
      <c r="I138" s="50">
        <f>IFERROR(VLOOKUP(A138,'MEMO CALCULO 07'!$B$8:$E$202,4,0),0)</f>
        <v>0</v>
      </c>
      <c r="J138" s="55">
        <f t="shared" si="45"/>
        <v>0</v>
      </c>
      <c r="K138" s="54">
        <f t="shared" si="46"/>
        <v>0</v>
      </c>
      <c r="L138" s="56">
        <f t="shared" si="47"/>
        <v>0</v>
      </c>
      <c r="M138" s="57">
        <f t="shared" si="48"/>
        <v>0</v>
      </c>
      <c r="N138" s="58">
        <f t="shared" si="49"/>
        <v>0</v>
      </c>
    </row>
    <row r="139" spans="1:14" ht="24" x14ac:dyDescent="0.25">
      <c r="A139" s="47" t="s">
        <v>254</v>
      </c>
      <c r="B139" s="48" t="s">
        <v>255</v>
      </c>
      <c r="C139" s="49" t="s">
        <v>137</v>
      </c>
      <c r="D139" s="50">
        <v>4</v>
      </c>
      <c r="E139" s="51">
        <v>191.20041499999999</v>
      </c>
      <c r="F139" s="52">
        <v>0</v>
      </c>
      <c r="G139" s="53">
        <f t="shared" si="43"/>
        <v>0</v>
      </c>
      <c r="H139" s="54">
        <f t="shared" si="44"/>
        <v>0</v>
      </c>
      <c r="I139" s="50">
        <f>IFERROR(VLOOKUP(A139,'MEMO CALCULO 07'!$B$8:$E$202,4,0),0)</f>
        <v>0</v>
      </c>
      <c r="J139" s="55">
        <f t="shared" si="45"/>
        <v>0</v>
      </c>
      <c r="K139" s="54">
        <f t="shared" si="46"/>
        <v>0</v>
      </c>
      <c r="L139" s="56">
        <f t="shared" si="47"/>
        <v>0</v>
      </c>
      <c r="M139" s="57">
        <f t="shared" si="48"/>
        <v>0</v>
      </c>
      <c r="N139" s="58">
        <f t="shared" si="49"/>
        <v>0</v>
      </c>
    </row>
    <row r="140" spans="1:14" ht="24" x14ac:dyDescent="0.25">
      <c r="A140" s="47" t="s">
        <v>256</v>
      </c>
      <c r="B140" s="48" t="s">
        <v>257</v>
      </c>
      <c r="C140" s="49" t="s">
        <v>137</v>
      </c>
      <c r="D140" s="50">
        <v>4</v>
      </c>
      <c r="E140" s="51">
        <v>349.33361400000001</v>
      </c>
      <c r="F140" s="52">
        <v>0</v>
      </c>
      <c r="G140" s="53">
        <f t="shared" si="43"/>
        <v>0</v>
      </c>
      <c r="H140" s="54">
        <f t="shared" si="44"/>
        <v>0</v>
      </c>
      <c r="I140" s="50">
        <f>IFERROR(VLOOKUP(A140,'MEMO CALCULO 07'!$B$8:$E$202,4,0),0)</f>
        <v>0</v>
      </c>
      <c r="J140" s="55">
        <f t="shared" si="45"/>
        <v>0</v>
      </c>
      <c r="K140" s="54">
        <f t="shared" si="46"/>
        <v>0</v>
      </c>
      <c r="L140" s="56">
        <f t="shared" si="47"/>
        <v>0</v>
      </c>
      <c r="M140" s="57">
        <f t="shared" si="48"/>
        <v>0</v>
      </c>
      <c r="N140" s="58">
        <f t="shared" si="49"/>
        <v>0</v>
      </c>
    </row>
    <row r="141" spans="1:14" ht="36" x14ac:dyDescent="0.25">
      <c r="A141" s="47" t="s">
        <v>258</v>
      </c>
      <c r="B141" s="48" t="s">
        <v>259</v>
      </c>
      <c r="C141" s="49" t="s">
        <v>137</v>
      </c>
      <c r="D141" s="50">
        <v>2</v>
      </c>
      <c r="E141" s="51">
        <v>693.23755200000005</v>
      </c>
      <c r="F141" s="52">
        <v>0</v>
      </c>
      <c r="G141" s="53">
        <f t="shared" si="43"/>
        <v>0</v>
      </c>
      <c r="H141" s="54">
        <f t="shared" si="44"/>
        <v>0</v>
      </c>
      <c r="I141" s="50">
        <f>IFERROR(VLOOKUP(A141,'MEMO CALCULO 07'!$B$8:$E$202,4,0),0)</f>
        <v>0</v>
      </c>
      <c r="J141" s="55">
        <f t="shared" si="45"/>
        <v>0</v>
      </c>
      <c r="K141" s="54">
        <f t="shared" si="46"/>
        <v>0</v>
      </c>
      <c r="L141" s="56">
        <f t="shared" si="47"/>
        <v>0</v>
      </c>
      <c r="M141" s="57">
        <f t="shared" si="48"/>
        <v>0</v>
      </c>
      <c r="N141" s="58">
        <f t="shared" si="49"/>
        <v>0</v>
      </c>
    </row>
    <row r="142" spans="1:14" ht="48" x14ac:dyDescent="0.25">
      <c r="A142" s="47" t="s">
        <v>260</v>
      </c>
      <c r="B142" s="48" t="s">
        <v>261</v>
      </c>
      <c r="C142" s="49" t="s">
        <v>137</v>
      </c>
      <c r="D142" s="50">
        <v>2</v>
      </c>
      <c r="E142" s="51">
        <v>1590.6260299999999</v>
      </c>
      <c r="F142" s="52">
        <v>0</v>
      </c>
      <c r="G142" s="53">
        <f t="shared" si="43"/>
        <v>0</v>
      </c>
      <c r="H142" s="54">
        <f t="shared" si="44"/>
        <v>0</v>
      </c>
      <c r="I142" s="50">
        <f>IFERROR(VLOOKUP(A142,'MEMO CALCULO 07'!$B$8:$E$202,4,0),0)</f>
        <v>0</v>
      </c>
      <c r="J142" s="55">
        <f t="shared" si="45"/>
        <v>0</v>
      </c>
      <c r="K142" s="54">
        <f t="shared" si="46"/>
        <v>0</v>
      </c>
      <c r="L142" s="56">
        <f t="shared" si="47"/>
        <v>0</v>
      </c>
      <c r="M142" s="57">
        <f t="shared" si="48"/>
        <v>0</v>
      </c>
      <c r="N142" s="58">
        <f t="shared" si="49"/>
        <v>0</v>
      </c>
    </row>
    <row r="143" spans="1:14" ht="36" x14ac:dyDescent="0.25">
      <c r="A143" s="47" t="s">
        <v>262</v>
      </c>
      <c r="B143" s="48" t="s">
        <v>263</v>
      </c>
      <c r="C143" s="49" t="s">
        <v>137</v>
      </c>
      <c r="D143" s="50">
        <v>1</v>
      </c>
      <c r="E143" s="51">
        <v>1935.6183490000001</v>
      </c>
      <c r="F143" s="52">
        <v>0</v>
      </c>
      <c r="G143" s="53">
        <f t="shared" si="43"/>
        <v>0</v>
      </c>
      <c r="H143" s="54">
        <f t="shared" si="44"/>
        <v>0</v>
      </c>
      <c r="I143" s="50">
        <f>IFERROR(VLOOKUP(A143,'MEMO CALCULO 07'!$B$8:$E$202,4,0),0)</f>
        <v>0</v>
      </c>
      <c r="J143" s="55">
        <f t="shared" si="45"/>
        <v>0</v>
      </c>
      <c r="K143" s="54">
        <f t="shared" si="46"/>
        <v>0</v>
      </c>
      <c r="L143" s="56">
        <f t="shared" si="47"/>
        <v>0</v>
      </c>
      <c r="M143" s="57">
        <f t="shared" si="48"/>
        <v>0</v>
      </c>
      <c r="N143" s="58">
        <f t="shared" si="49"/>
        <v>0</v>
      </c>
    </row>
    <row r="144" spans="1:14" ht="24" x14ac:dyDescent="0.25">
      <c r="A144" s="47" t="s">
        <v>264</v>
      </c>
      <c r="B144" s="48" t="s">
        <v>265</v>
      </c>
      <c r="C144" s="49" t="s">
        <v>137</v>
      </c>
      <c r="D144" s="50">
        <v>1</v>
      </c>
      <c r="E144" s="51">
        <v>426.26625300000001</v>
      </c>
      <c r="F144" s="52">
        <v>0</v>
      </c>
      <c r="G144" s="53">
        <f t="shared" si="43"/>
        <v>0</v>
      </c>
      <c r="H144" s="54">
        <f t="shared" si="44"/>
        <v>0</v>
      </c>
      <c r="I144" s="50">
        <f>IFERROR(VLOOKUP(A144,'MEMO CALCULO 07'!$B$8:$E$202,4,0),0)</f>
        <v>0</v>
      </c>
      <c r="J144" s="55">
        <f t="shared" si="45"/>
        <v>0</v>
      </c>
      <c r="K144" s="54">
        <f t="shared" si="46"/>
        <v>0</v>
      </c>
      <c r="L144" s="56">
        <f t="shared" si="47"/>
        <v>0</v>
      </c>
      <c r="M144" s="57">
        <f t="shared" si="48"/>
        <v>0</v>
      </c>
      <c r="N144" s="58">
        <f t="shared" si="49"/>
        <v>0</v>
      </c>
    </row>
    <row r="145" spans="1:14" ht="24" x14ac:dyDescent="0.25">
      <c r="A145" s="47" t="s">
        <v>266</v>
      </c>
      <c r="B145" s="48" t="s">
        <v>267</v>
      </c>
      <c r="C145" s="49" t="s">
        <v>137</v>
      </c>
      <c r="D145" s="50">
        <v>2</v>
      </c>
      <c r="E145" s="51">
        <v>1784.761405</v>
      </c>
      <c r="F145" s="52">
        <v>2</v>
      </c>
      <c r="G145" s="53">
        <f t="shared" si="43"/>
        <v>3569.5228099999999</v>
      </c>
      <c r="H145" s="54">
        <f t="shared" si="44"/>
        <v>1</v>
      </c>
      <c r="I145" s="50">
        <f>IFERROR(VLOOKUP(A145,'MEMO CALCULO 07'!$B$8:$E$202,4,0),0)</f>
        <v>0</v>
      </c>
      <c r="J145" s="55">
        <f t="shared" si="45"/>
        <v>0</v>
      </c>
      <c r="K145" s="54">
        <f t="shared" si="46"/>
        <v>0</v>
      </c>
      <c r="L145" s="56">
        <f t="shared" si="47"/>
        <v>2</v>
      </c>
      <c r="M145" s="57">
        <f t="shared" si="48"/>
        <v>3569.5228099999999</v>
      </c>
      <c r="N145" s="58">
        <f t="shared" si="49"/>
        <v>1</v>
      </c>
    </row>
    <row r="146" spans="1:14" ht="15" x14ac:dyDescent="0.25">
      <c r="A146" s="47" t="s">
        <v>268</v>
      </c>
      <c r="B146" s="48" t="s">
        <v>269</v>
      </c>
      <c r="C146" s="49" t="s">
        <v>137</v>
      </c>
      <c r="D146" s="50">
        <v>6</v>
      </c>
      <c r="E146" s="51">
        <v>36.344588000000002</v>
      </c>
      <c r="F146" s="52">
        <v>0</v>
      </c>
      <c r="G146" s="53">
        <f t="shared" si="43"/>
        <v>0</v>
      </c>
      <c r="H146" s="54">
        <f t="shared" si="44"/>
        <v>0</v>
      </c>
      <c r="I146" s="50">
        <f>IFERROR(VLOOKUP(A146,'MEMO CALCULO 07'!$B$8:$E$202,4,0),0)</f>
        <v>0</v>
      </c>
      <c r="J146" s="55">
        <f t="shared" si="45"/>
        <v>0</v>
      </c>
      <c r="K146" s="54">
        <f t="shared" si="46"/>
        <v>0</v>
      </c>
      <c r="L146" s="56">
        <f t="shared" si="47"/>
        <v>0</v>
      </c>
      <c r="M146" s="57">
        <f t="shared" si="48"/>
        <v>0</v>
      </c>
      <c r="N146" s="58">
        <f t="shared" si="49"/>
        <v>0</v>
      </c>
    </row>
    <row r="147" spans="1:14" ht="15" x14ac:dyDescent="0.25">
      <c r="A147" s="47" t="s">
        <v>270</v>
      </c>
      <c r="B147" s="48" t="s">
        <v>271</v>
      </c>
      <c r="C147" s="49" t="s">
        <v>42</v>
      </c>
      <c r="D147" s="50">
        <v>1.21</v>
      </c>
      <c r="E147" s="51">
        <v>252.77342999999999</v>
      </c>
      <c r="F147" s="52">
        <v>0</v>
      </c>
      <c r="G147" s="53">
        <f t="shared" si="43"/>
        <v>0</v>
      </c>
      <c r="H147" s="54">
        <f t="shared" si="44"/>
        <v>0</v>
      </c>
      <c r="I147" s="50">
        <f>IFERROR(VLOOKUP(A147,'MEMO CALCULO 07'!$B$8:$E$202,4,0),0)</f>
        <v>0</v>
      </c>
      <c r="J147" s="55">
        <f t="shared" si="45"/>
        <v>0</v>
      </c>
      <c r="K147" s="54">
        <f t="shared" si="46"/>
        <v>0</v>
      </c>
      <c r="L147" s="56">
        <f t="shared" si="47"/>
        <v>0</v>
      </c>
      <c r="M147" s="57">
        <f t="shared" si="48"/>
        <v>0</v>
      </c>
      <c r="N147" s="58">
        <f t="shared" si="49"/>
        <v>0</v>
      </c>
    </row>
    <row r="148" spans="1:14" ht="36" x14ac:dyDescent="0.25">
      <c r="A148" s="47" t="s">
        <v>272</v>
      </c>
      <c r="B148" s="48" t="s">
        <v>273</v>
      </c>
      <c r="C148" s="49" t="s">
        <v>137</v>
      </c>
      <c r="D148" s="50">
        <v>1</v>
      </c>
      <c r="E148" s="51">
        <v>2812.4743360000002</v>
      </c>
      <c r="F148" s="52">
        <v>0</v>
      </c>
      <c r="G148" s="53">
        <f t="shared" si="43"/>
        <v>0</v>
      </c>
      <c r="H148" s="54">
        <f t="shared" si="44"/>
        <v>0</v>
      </c>
      <c r="I148" s="50">
        <f>IFERROR(VLOOKUP(A148,'MEMO CALCULO 07'!$B$8:$E$202,4,0),0)</f>
        <v>0</v>
      </c>
      <c r="J148" s="55">
        <f t="shared" si="45"/>
        <v>0</v>
      </c>
      <c r="K148" s="54">
        <f t="shared" si="46"/>
        <v>0</v>
      </c>
      <c r="L148" s="56">
        <f t="shared" si="47"/>
        <v>0</v>
      </c>
      <c r="M148" s="57">
        <f t="shared" si="48"/>
        <v>0</v>
      </c>
      <c r="N148" s="58">
        <f t="shared" si="49"/>
        <v>0</v>
      </c>
    </row>
    <row r="149" spans="1:14" ht="36" x14ac:dyDescent="0.25">
      <c r="A149" s="47" t="s">
        <v>274</v>
      </c>
      <c r="B149" s="48" t="s">
        <v>275</v>
      </c>
      <c r="C149" s="49" t="s">
        <v>137</v>
      </c>
      <c r="D149" s="50">
        <v>1</v>
      </c>
      <c r="E149" s="51">
        <v>3700.8867279999999</v>
      </c>
      <c r="F149" s="52">
        <v>0</v>
      </c>
      <c r="G149" s="53">
        <f t="shared" si="43"/>
        <v>0</v>
      </c>
      <c r="H149" s="54">
        <f t="shared" si="44"/>
        <v>0</v>
      </c>
      <c r="I149" s="50">
        <f>IFERROR(VLOOKUP(A149,'MEMO CALCULO 07'!$B$8:$E$202,4,0),0)</f>
        <v>0</v>
      </c>
      <c r="J149" s="55">
        <f t="shared" si="45"/>
        <v>0</v>
      </c>
      <c r="K149" s="54">
        <f t="shared" si="46"/>
        <v>0</v>
      </c>
      <c r="L149" s="56">
        <f t="shared" si="47"/>
        <v>0</v>
      </c>
      <c r="M149" s="57">
        <f t="shared" si="48"/>
        <v>0</v>
      </c>
      <c r="N149" s="58">
        <f t="shared" si="49"/>
        <v>0</v>
      </c>
    </row>
    <row r="150" spans="1:14" ht="36" x14ac:dyDescent="0.25">
      <c r="A150" s="47" t="s">
        <v>276</v>
      </c>
      <c r="B150" s="48" t="s">
        <v>277</v>
      </c>
      <c r="C150" s="49" t="s">
        <v>63</v>
      </c>
      <c r="D150" s="50">
        <v>17.010000000000002</v>
      </c>
      <c r="E150" s="51">
        <v>121.05487100000001</v>
      </c>
      <c r="F150" s="52">
        <v>0</v>
      </c>
      <c r="G150" s="53">
        <f t="shared" si="43"/>
        <v>0</v>
      </c>
      <c r="H150" s="54">
        <f t="shared" si="44"/>
        <v>0</v>
      </c>
      <c r="I150" s="50">
        <f>IFERROR(VLOOKUP(A150,'MEMO CALCULO 07'!$B$8:$E$202,4,0),0)</f>
        <v>0</v>
      </c>
      <c r="J150" s="55">
        <f t="shared" si="45"/>
        <v>0</v>
      </c>
      <c r="K150" s="54">
        <f t="shared" si="46"/>
        <v>0</v>
      </c>
      <c r="L150" s="56">
        <f t="shared" si="47"/>
        <v>0</v>
      </c>
      <c r="M150" s="57">
        <f t="shared" si="48"/>
        <v>0</v>
      </c>
      <c r="N150" s="58">
        <f t="shared" si="49"/>
        <v>0</v>
      </c>
    </row>
    <row r="151" spans="1:14" ht="15" x14ac:dyDescent="0.25">
      <c r="A151" s="47" t="s">
        <v>278</v>
      </c>
      <c r="B151" s="48" t="s">
        <v>279</v>
      </c>
      <c r="C151" s="49" t="s">
        <v>137</v>
      </c>
      <c r="D151" s="50">
        <v>4</v>
      </c>
      <c r="E151" s="51">
        <v>46.384596999999999</v>
      </c>
      <c r="F151" s="52">
        <v>0</v>
      </c>
      <c r="G151" s="53">
        <f t="shared" si="43"/>
        <v>0</v>
      </c>
      <c r="H151" s="54">
        <f t="shared" si="44"/>
        <v>0</v>
      </c>
      <c r="I151" s="50">
        <f>IFERROR(VLOOKUP(A151,'MEMO CALCULO 07'!$B$8:$E$202,4,0),0)</f>
        <v>0</v>
      </c>
      <c r="J151" s="55">
        <f t="shared" si="45"/>
        <v>0</v>
      </c>
      <c r="K151" s="54">
        <f t="shared" si="46"/>
        <v>0</v>
      </c>
      <c r="L151" s="56">
        <f t="shared" si="47"/>
        <v>0</v>
      </c>
      <c r="M151" s="57">
        <f t="shared" si="48"/>
        <v>0</v>
      </c>
      <c r="N151" s="58">
        <f t="shared" si="49"/>
        <v>0</v>
      </c>
    </row>
    <row r="152" spans="1:14" ht="15" x14ac:dyDescent="0.25">
      <c r="A152" s="47" t="s">
        <v>280</v>
      </c>
      <c r="B152" s="48" t="s">
        <v>281</v>
      </c>
      <c r="C152" s="49" t="s">
        <v>137</v>
      </c>
      <c r="D152" s="50">
        <v>4</v>
      </c>
      <c r="E152" s="51">
        <v>90.091042999999999</v>
      </c>
      <c r="F152" s="52">
        <v>0</v>
      </c>
      <c r="G152" s="53">
        <f t="shared" si="43"/>
        <v>0</v>
      </c>
      <c r="H152" s="54">
        <f t="shared" si="44"/>
        <v>0</v>
      </c>
      <c r="I152" s="50">
        <f>IFERROR(VLOOKUP(A152,'MEMO CALCULO 07'!$B$8:$E$202,4,0),0)</f>
        <v>0</v>
      </c>
      <c r="J152" s="55">
        <f t="shared" si="45"/>
        <v>0</v>
      </c>
      <c r="K152" s="54">
        <f t="shared" si="46"/>
        <v>0</v>
      </c>
      <c r="L152" s="56">
        <f t="shared" si="47"/>
        <v>0</v>
      </c>
      <c r="M152" s="57">
        <f t="shared" si="48"/>
        <v>0</v>
      </c>
      <c r="N152" s="58">
        <f t="shared" si="49"/>
        <v>0</v>
      </c>
    </row>
    <row r="153" spans="1:14" ht="24" x14ac:dyDescent="0.25">
      <c r="A153" s="47" t="s">
        <v>282</v>
      </c>
      <c r="B153" s="48" t="s">
        <v>283</v>
      </c>
      <c r="C153" s="49" t="s">
        <v>137</v>
      </c>
      <c r="D153" s="50">
        <v>4</v>
      </c>
      <c r="E153" s="51">
        <v>86.935961000000006</v>
      </c>
      <c r="F153" s="52">
        <v>0</v>
      </c>
      <c r="G153" s="53">
        <f t="shared" si="43"/>
        <v>0</v>
      </c>
      <c r="H153" s="54">
        <f t="shared" si="44"/>
        <v>0</v>
      </c>
      <c r="I153" s="50">
        <f>IFERROR(VLOOKUP(A153,'MEMO CALCULO 07'!$B$8:$E$202,4,0),0)</f>
        <v>0</v>
      </c>
      <c r="J153" s="55">
        <f t="shared" si="45"/>
        <v>0</v>
      </c>
      <c r="K153" s="54">
        <f t="shared" si="46"/>
        <v>0</v>
      </c>
      <c r="L153" s="56">
        <f t="shared" si="47"/>
        <v>0</v>
      </c>
      <c r="M153" s="57">
        <f t="shared" si="48"/>
        <v>0</v>
      </c>
      <c r="N153" s="58">
        <f t="shared" si="49"/>
        <v>0</v>
      </c>
    </row>
    <row r="154" spans="1:14" ht="15" x14ac:dyDescent="0.25">
      <c r="A154" s="38">
        <v>14</v>
      </c>
      <c r="B154" s="39" t="s">
        <v>284</v>
      </c>
      <c r="C154" s="40"/>
      <c r="D154" s="41"/>
      <c r="E154" s="59"/>
      <c r="F154" s="42"/>
      <c r="G154" s="43"/>
      <c r="H154" s="44"/>
      <c r="I154" s="43"/>
      <c r="J154" s="46">
        <f>SUM(J155:J165)</f>
        <v>7279.9315265599998</v>
      </c>
      <c r="K154" s="44"/>
      <c r="L154" s="43"/>
      <c r="M154" s="46">
        <f>SUM(M155:M165)</f>
        <v>28308.125041560001</v>
      </c>
      <c r="N154" s="44"/>
    </row>
    <row r="155" spans="1:14" ht="15" x14ac:dyDescent="0.25">
      <c r="A155" s="61" t="s">
        <v>285</v>
      </c>
      <c r="B155" s="70" t="s">
        <v>286</v>
      </c>
      <c r="C155" s="63"/>
      <c r="D155" s="64"/>
      <c r="E155" s="65"/>
      <c r="F155" s="66"/>
      <c r="G155" s="67"/>
      <c r="H155" s="68"/>
      <c r="I155" s="67"/>
      <c r="J155" s="69"/>
      <c r="K155" s="68"/>
      <c r="L155" s="67"/>
      <c r="M155" s="69"/>
      <c r="N155" s="68"/>
    </row>
    <row r="156" spans="1:14" ht="36" x14ac:dyDescent="0.25">
      <c r="A156" s="47" t="s">
        <v>287</v>
      </c>
      <c r="B156" s="48" t="s">
        <v>288</v>
      </c>
      <c r="C156" s="49" t="s">
        <v>137</v>
      </c>
      <c r="D156" s="50">
        <v>5</v>
      </c>
      <c r="E156" s="51">
        <v>450.55304699999999</v>
      </c>
      <c r="F156" s="52">
        <v>4</v>
      </c>
      <c r="G156" s="53">
        <f>F156*E156</f>
        <v>1802.212188</v>
      </c>
      <c r="H156" s="54">
        <f>F156/D156</f>
        <v>0.8</v>
      </c>
      <c r="I156" s="50">
        <f>IFERROR(VLOOKUP(A156,'MEMO CALCULO 07'!$B$8:$E$202,4,0),0)</f>
        <v>0</v>
      </c>
      <c r="J156" s="55">
        <f>I156*E156</f>
        <v>0</v>
      </c>
      <c r="K156" s="54">
        <f>I156/D156</f>
        <v>0</v>
      </c>
      <c r="L156" s="56">
        <f t="shared" ref="L156:N159" si="50">F156+I156</f>
        <v>4</v>
      </c>
      <c r="M156" s="57">
        <f t="shared" si="50"/>
        <v>1802.212188</v>
      </c>
      <c r="N156" s="58">
        <f t="shared" si="50"/>
        <v>0.8</v>
      </c>
    </row>
    <row r="157" spans="1:14" ht="36" x14ac:dyDescent="0.25">
      <c r="A157" s="47" t="s">
        <v>289</v>
      </c>
      <c r="B157" s="48" t="s">
        <v>290</v>
      </c>
      <c r="C157" s="49" t="s">
        <v>137</v>
      </c>
      <c r="D157" s="50">
        <v>8</v>
      </c>
      <c r="E157" s="51">
        <v>450.55304699999999</v>
      </c>
      <c r="F157" s="52">
        <v>8</v>
      </c>
      <c r="G157" s="53">
        <f>F157*E157</f>
        <v>3604.4243759999999</v>
      </c>
      <c r="H157" s="54">
        <f>F157/D157</f>
        <v>1</v>
      </c>
      <c r="I157" s="50">
        <f>IFERROR(VLOOKUP(A157,'MEMO CALCULO 07'!$B$8:$E$202,4,0),0)</f>
        <v>0</v>
      </c>
      <c r="J157" s="55">
        <f>I157*E157</f>
        <v>0</v>
      </c>
      <c r="K157" s="54">
        <f>I157/D157</f>
        <v>0</v>
      </c>
      <c r="L157" s="56">
        <f t="shared" si="50"/>
        <v>8</v>
      </c>
      <c r="M157" s="57">
        <f t="shared" si="50"/>
        <v>3604.4243759999999</v>
      </c>
      <c r="N157" s="58">
        <f t="shared" si="50"/>
        <v>1</v>
      </c>
    </row>
    <row r="158" spans="1:14" ht="48" x14ac:dyDescent="0.25">
      <c r="A158" s="47" t="s">
        <v>291</v>
      </c>
      <c r="B158" s="48" t="s">
        <v>292</v>
      </c>
      <c r="C158" s="49" t="s">
        <v>137</v>
      </c>
      <c r="D158" s="50">
        <v>5</v>
      </c>
      <c r="E158" s="51">
        <v>1281.611429</v>
      </c>
      <c r="F158" s="52">
        <v>0</v>
      </c>
      <c r="G158" s="53">
        <f>F158*E158</f>
        <v>0</v>
      </c>
      <c r="H158" s="54">
        <f>F158/D158</f>
        <v>0</v>
      </c>
      <c r="I158" s="50">
        <f>IFERROR(VLOOKUP(A158,'MEMO CALCULO 07'!$B$8:$E$202,4,0),0)</f>
        <v>0</v>
      </c>
      <c r="J158" s="55">
        <f>I158*E158</f>
        <v>0</v>
      </c>
      <c r="K158" s="54">
        <f>I158/D158</f>
        <v>0</v>
      </c>
      <c r="L158" s="56">
        <f t="shared" si="50"/>
        <v>0</v>
      </c>
      <c r="M158" s="57">
        <f t="shared" si="50"/>
        <v>0</v>
      </c>
      <c r="N158" s="58">
        <f t="shared" si="50"/>
        <v>0</v>
      </c>
    </row>
    <row r="159" spans="1:14" ht="48" x14ac:dyDescent="0.25">
      <c r="A159" s="47" t="s">
        <v>293</v>
      </c>
      <c r="B159" s="48" t="s">
        <v>294</v>
      </c>
      <c r="C159" s="49" t="s">
        <v>137</v>
      </c>
      <c r="D159" s="50">
        <v>8</v>
      </c>
      <c r="E159" s="51">
        <v>1295.124474</v>
      </c>
      <c r="F159" s="52">
        <v>0</v>
      </c>
      <c r="G159" s="53">
        <f>F159*E159</f>
        <v>0</v>
      </c>
      <c r="H159" s="54">
        <f>F159/D159</f>
        <v>0</v>
      </c>
      <c r="I159" s="50">
        <f>IFERROR(VLOOKUP(A159,'MEMO CALCULO 07'!$B$8:$E$202,4,0),0)</f>
        <v>0</v>
      </c>
      <c r="J159" s="55">
        <f>I159*E159</f>
        <v>0</v>
      </c>
      <c r="K159" s="54">
        <f>I159/D159</f>
        <v>0</v>
      </c>
      <c r="L159" s="56">
        <f t="shared" si="50"/>
        <v>0</v>
      </c>
      <c r="M159" s="57">
        <f t="shared" si="50"/>
        <v>0</v>
      </c>
      <c r="N159" s="58">
        <f t="shared" si="50"/>
        <v>0</v>
      </c>
    </row>
    <row r="160" spans="1:14" ht="15" x14ac:dyDescent="0.25">
      <c r="A160" s="61" t="s">
        <v>295</v>
      </c>
      <c r="B160" s="70" t="s">
        <v>296</v>
      </c>
      <c r="C160" s="63"/>
      <c r="D160" s="64"/>
      <c r="E160" s="65"/>
      <c r="F160" s="66"/>
      <c r="G160" s="67"/>
      <c r="H160" s="68"/>
      <c r="I160" s="67"/>
      <c r="J160" s="69"/>
      <c r="K160" s="68"/>
      <c r="L160" s="67"/>
      <c r="M160" s="69"/>
      <c r="N160" s="68"/>
    </row>
    <row r="161" spans="1:14" ht="36" x14ac:dyDescent="0.25">
      <c r="A161" s="47" t="s">
        <v>297</v>
      </c>
      <c r="B161" s="48" t="s">
        <v>298</v>
      </c>
      <c r="C161" s="49" t="s">
        <v>30</v>
      </c>
      <c r="D161" s="50">
        <v>18.920000000000002</v>
      </c>
      <c r="E161" s="51">
        <v>661.60112900000001</v>
      </c>
      <c r="F161" s="52">
        <v>18.920000000000002</v>
      </c>
      <c r="G161" s="53">
        <f>F161*E161</f>
        <v>12517.493360680002</v>
      </c>
      <c r="H161" s="54">
        <f>F161/D161</f>
        <v>1</v>
      </c>
      <c r="I161" s="50">
        <f>IFERROR(VLOOKUP(A161,'MEMO CALCULO 07'!$B$8:$E$202,4,0),0)</f>
        <v>0</v>
      </c>
      <c r="J161" s="55">
        <f>I161*E161</f>
        <v>0</v>
      </c>
      <c r="K161" s="54">
        <f>I161/D161</f>
        <v>0</v>
      </c>
      <c r="L161" s="56">
        <f t="shared" ref="L161:N165" si="51">F161+I161</f>
        <v>18.920000000000002</v>
      </c>
      <c r="M161" s="57">
        <f t="shared" si="51"/>
        <v>12517.493360680002</v>
      </c>
      <c r="N161" s="58">
        <f t="shared" si="51"/>
        <v>1</v>
      </c>
    </row>
    <row r="162" spans="1:14" ht="24" x14ac:dyDescent="0.25">
      <c r="A162" s="47" t="s">
        <v>299</v>
      </c>
      <c r="B162" s="48" t="s">
        <v>300</v>
      </c>
      <c r="C162" s="49" t="s">
        <v>30</v>
      </c>
      <c r="D162" s="50">
        <v>3.96</v>
      </c>
      <c r="E162" s="51">
        <v>783.85444199999995</v>
      </c>
      <c r="F162" s="52">
        <v>3.96</v>
      </c>
      <c r="G162" s="53">
        <f>F162*E162</f>
        <v>3104.0635903199995</v>
      </c>
      <c r="H162" s="54">
        <f>F162/D162</f>
        <v>1</v>
      </c>
      <c r="I162" s="50">
        <f>IFERROR(VLOOKUP(A162,'MEMO CALCULO 07'!$B$8:$E$202,4,0),0)</f>
        <v>0</v>
      </c>
      <c r="J162" s="55">
        <f>I162*E162</f>
        <v>0</v>
      </c>
      <c r="K162" s="54">
        <f>I162/D162</f>
        <v>0</v>
      </c>
      <c r="L162" s="56">
        <f t="shared" si="51"/>
        <v>3.96</v>
      </c>
      <c r="M162" s="57">
        <f t="shared" si="51"/>
        <v>3104.0635903199995</v>
      </c>
      <c r="N162" s="58">
        <f t="shared" si="51"/>
        <v>1</v>
      </c>
    </row>
    <row r="163" spans="1:14" ht="15" x14ac:dyDescent="0.25">
      <c r="A163" s="47" t="s">
        <v>301</v>
      </c>
      <c r="B163" s="48" t="s">
        <v>302</v>
      </c>
      <c r="C163" s="49" t="s">
        <v>30</v>
      </c>
      <c r="D163" s="50">
        <v>28.51</v>
      </c>
      <c r="E163" s="51">
        <v>376.02952099999999</v>
      </c>
      <c r="F163" s="52">
        <v>0</v>
      </c>
      <c r="G163" s="53">
        <f>F163*E163</f>
        <v>0</v>
      </c>
      <c r="H163" s="54">
        <f>F163/D163</f>
        <v>0</v>
      </c>
      <c r="I163" s="50">
        <f>IFERROR(VLOOKUP(A163,'MEMO CALCULO 07'!$B$8:$E$202,4,0),0)</f>
        <v>19.36</v>
      </c>
      <c r="J163" s="55">
        <f>I163*E163</f>
        <v>7279.9315265599998</v>
      </c>
      <c r="K163" s="54">
        <f>I163/D163</f>
        <v>0.67905997895475267</v>
      </c>
      <c r="L163" s="56">
        <f t="shared" si="51"/>
        <v>19.36</v>
      </c>
      <c r="M163" s="57">
        <f t="shared" si="51"/>
        <v>7279.9315265599998</v>
      </c>
      <c r="N163" s="58">
        <f t="shared" si="51"/>
        <v>0.67905997895475267</v>
      </c>
    </row>
    <row r="164" spans="1:14" ht="24" x14ac:dyDescent="0.25">
      <c r="A164" s="47" t="s">
        <v>303</v>
      </c>
      <c r="B164" s="48" t="s">
        <v>304</v>
      </c>
      <c r="C164" s="49" t="s">
        <v>30</v>
      </c>
      <c r="D164" s="50">
        <v>0.48</v>
      </c>
      <c r="E164" s="51">
        <v>1308.0138400000001</v>
      </c>
      <c r="F164" s="52">
        <v>0</v>
      </c>
      <c r="G164" s="53">
        <f>F164*E164</f>
        <v>0</v>
      </c>
      <c r="H164" s="54">
        <f>F164/D164</f>
        <v>0</v>
      </c>
      <c r="I164" s="50">
        <f>IFERROR(VLOOKUP(A164,'MEMO CALCULO 07'!$B$8:$E$202,4,0),0)</f>
        <v>0</v>
      </c>
      <c r="J164" s="55">
        <f>I164*E164</f>
        <v>0</v>
      </c>
      <c r="K164" s="54">
        <f>I164/D164</f>
        <v>0</v>
      </c>
      <c r="L164" s="56">
        <f t="shared" si="51"/>
        <v>0</v>
      </c>
      <c r="M164" s="57">
        <f t="shared" si="51"/>
        <v>0</v>
      </c>
      <c r="N164" s="58">
        <f t="shared" si="51"/>
        <v>0</v>
      </c>
    </row>
    <row r="165" spans="1:14" ht="24" x14ac:dyDescent="0.25">
      <c r="A165" s="47" t="s">
        <v>305</v>
      </c>
      <c r="B165" s="48" t="s">
        <v>306</v>
      </c>
      <c r="C165" s="49" t="s">
        <v>30</v>
      </c>
      <c r="D165" s="50">
        <v>1.68</v>
      </c>
      <c r="E165" s="51">
        <v>895.089426</v>
      </c>
      <c r="F165" s="52">
        <v>0</v>
      </c>
      <c r="G165" s="53">
        <f>F165*E165</f>
        <v>0</v>
      </c>
      <c r="H165" s="54">
        <f>F165/D165</f>
        <v>0</v>
      </c>
      <c r="I165" s="50">
        <f>IFERROR(VLOOKUP(A165,'MEMO CALCULO 07'!$B$8:$E$202,4,0),0)</f>
        <v>0</v>
      </c>
      <c r="J165" s="55">
        <f>I165*E165</f>
        <v>0</v>
      </c>
      <c r="K165" s="54">
        <f>I165/D165</f>
        <v>0</v>
      </c>
      <c r="L165" s="56">
        <f t="shared" si="51"/>
        <v>0</v>
      </c>
      <c r="M165" s="57">
        <f t="shared" si="51"/>
        <v>0</v>
      </c>
      <c r="N165" s="58">
        <f t="shared" si="51"/>
        <v>0</v>
      </c>
    </row>
    <row r="166" spans="1:14" ht="15" x14ac:dyDescent="0.25">
      <c r="A166" s="38">
        <v>15</v>
      </c>
      <c r="B166" s="39" t="s">
        <v>307</v>
      </c>
      <c r="C166" s="40"/>
      <c r="D166" s="41"/>
      <c r="E166" s="59"/>
      <c r="F166" s="42"/>
      <c r="G166" s="43"/>
      <c r="H166" s="44"/>
      <c r="I166" s="43"/>
      <c r="J166" s="46">
        <f>SUM(J167:J170)</f>
        <v>0</v>
      </c>
      <c r="K166" s="44"/>
      <c r="L166" s="43"/>
      <c r="M166" s="46">
        <f>SUM(M167:M170)</f>
        <v>0</v>
      </c>
      <c r="N166" s="44"/>
    </row>
    <row r="167" spans="1:14" ht="48" x14ac:dyDescent="0.25">
      <c r="A167" s="47" t="s">
        <v>308</v>
      </c>
      <c r="B167" s="48" t="s">
        <v>309</v>
      </c>
      <c r="C167" s="49" t="s">
        <v>137</v>
      </c>
      <c r="D167" s="50">
        <v>3</v>
      </c>
      <c r="E167" s="51">
        <v>655.79235400000005</v>
      </c>
      <c r="F167" s="52">
        <v>0</v>
      </c>
      <c r="G167" s="53">
        <f>F167*E167</f>
        <v>0</v>
      </c>
      <c r="H167" s="54">
        <f>F167/D167</f>
        <v>0</v>
      </c>
      <c r="I167" s="50">
        <f>IFERROR(VLOOKUP(A167,'MEMO CALCULO 07'!$B$8:$E$202,4,0),0)</f>
        <v>0</v>
      </c>
      <c r="J167" s="55">
        <f>I167*E167</f>
        <v>0</v>
      </c>
      <c r="K167" s="54">
        <f>I167/D167</f>
        <v>0</v>
      </c>
      <c r="L167" s="56">
        <f t="shared" ref="L167:N170" si="52">F167+I167</f>
        <v>0</v>
      </c>
      <c r="M167" s="57">
        <f t="shared" si="52"/>
        <v>0</v>
      </c>
      <c r="N167" s="58">
        <f t="shared" si="52"/>
        <v>0</v>
      </c>
    </row>
    <row r="168" spans="1:14" ht="48" x14ac:dyDescent="0.25">
      <c r="A168" s="47" t="s">
        <v>310</v>
      </c>
      <c r="B168" s="48" t="s">
        <v>311</v>
      </c>
      <c r="C168" s="49" t="s">
        <v>137</v>
      </c>
      <c r="D168" s="50">
        <v>1</v>
      </c>
      <c r="E168" s="51">
        <v>333.64380699999998</v>
      </c>
      <c r="F168" s="52">
        <v>0</v>
      </c>
      <c r="G168" s="53">
        <f>F168*E168</f>
        <v>0</v>
      </c>
      <c r="H168" s="54">
        <f>F168/D168</f>
        <v>0</v>
      </c>
      <c r="I168" s="50">
        <f>IFERROR(VLOOKUP(A168,'MEMO CALCULO 07'!$B$8:$E$202,4,0),0)</f>
        <v>0</v>
      </c>
      <c r="J168" s="55">
        <f>I168*E168</f>
        <v>0</v>
      </c>
      <c r="K168" s="54">
        <f>I168/D168</f>
        <v>0</v>
      </c>
      <c r="L168" s="56">
        <f t="shared" si="52"/>
        <v>0</v>
      </c>
      <c r="M168" s="57">
        <f t="shared" si="52"/>
        <v>0</v>
      </c>
      <c r="N168" s="58">
        <f t="shared" si="52"/>
        <v>0</v>
      </c>
    </row>
    <row r="169" spans="1:14" ht="48" x14ac:dyDescent="0.25">
      <c r="A169" s="47" t="s">
        <v>312</v>
      </c>
      <c r="B169" s="48" t="s">
        <v>313</v>
      </c>
      <c r="C169" s="49" t="s">
        <v>137</v>
      </c>
      <c r="D169" s="50">
        <v>1</v>
      </c>
      <c r="E169" s="51">
        <v>697.93348800000001</v>
      </c>
      <c r="F169" s="52">
        <v>0</v>
      </c>
      <c r="G169" s="53">
        <f>F169*E169</f>
        <v>0</v>
      </c>
      <c r="H169" s="54">
        <f>F169/D169</f>
        <v>0</v>
      </c>
      <c r="I169" s="50">
        <f>IFERROR(VLOOKUP(A169,'MEMO CALCULO 07'!$B$8:$E$202,4,0),0)</f>
        <v>0</v>
      </c>
      <c r="J169" s="55">
        <f>I169*E169</f>
        <v>0</v>
      </c>
      <c r="K169" s="54">
        <f>I169/D169</f>
        <v>0</v>
      </c>
      <c r="L169" s="56">
        <f t="shared" si="52"/>
        <v>0</v>
      </c>
      <c r="M169" s="57">
        <f t="shared" si="52"/>
        <v>0</v>
      </c>
      <c r="N169" s="58">
        <f t="shared" si="52"/>
        <v>0</v>
      </c>
    </row>
    <row r="170" spans="1:14" ht="15" x14ac:dyDescent="0.25">
      <c r="A170" s="47" t="s">
        <v>314</v>
      </c>
      <c r="B170" s="48" t="s">
        <v>315</v>
      </c>
      <c r="C170" s="49" t="s">
        <v>30</v>
      </c>
      <c r="D170" s="50">
        <v>1.77</v>
      </c>
      <c r="E170" s="51">
        <v>431.04779200000002</v>
      </c>
      <c r="F170" s="52">
        <v>0</v>
      </c>
      <c r="G170" s="53">
        <f>F170*E170</f>
        <v>0</v>
      </c>
      <c r="H170" s="54">
        <f>F170/D170</f>
        <v>0</v>
      </c>
      <c r="I170" s="50">
        <f>IFERROR(VLOOKUP(A170,'MEMO CALCULO 07'!$B$8:$E$202,4,0),0)</f>
        <v>0</v>
      </c>
      <c r="J170" s="55">
        <f>I170*E170</f>
        <v>0</v>
      </c>
      <c r="K170" s="54">
        <f>I170/D170</f>
        <v>0</v>
      </c>
      <c r="L170" s="56">
        <f t="shared" si="52"/>
        <v>0</v>
      </c>
      <c r="M170" s="57">
        <f t="shared" si="52"/>
        <v>0</v>
      </c>
      <c r="N170" s="58">
        <f t="shared" si="52"/>
        <v>0</v>
      </c>
    </row>
    <row r="171" spans="1:14" ht="15" x14ac:dyDescent="0.25">
      <c r="A171" s="38">
        <v>16</v>
      </c>
      <c r="B171" s="39" t="s">
        <v>316</v>
      </c>
      <c r="C171" s="40"/>
      <c r="D171" s="41"/>
      <c r="E171" s="59"/>
      <c r="F171" s="42"/>
      <c r="G171" s="43"/>
      <c r="H171" s="44"/>
      <c r="I171" s="43"/>
      <c r="J171" s="46">
        <f>SUM(J172:J176)</f>
        <v>0</v>
      </c>
      <c r="K171" s="44"/>
      <c r="L171" s="43"/>
      <c r="M171" s="46">
        <f>SUM(M172:M176)</f>
        <v>44845.53907323</v>
      </c>
      <c r="N171" s="44"/>
    </row>
    <row r="172" spans="1:14" ht="36" x14ac:dyDescent="0.25">
      <c r="A172" s="47" t="s">
        <v>317</v>
      </c>
      <c r="B172" s="48" t="s">
        <v>318</v>
      </c>
      <c r="C172" s="49" t="s">
        <v>30</v>
      </c>
      <c r="D172" s="50">
        <v>18.22</v>
      </c>
      <c r="E172" s="51">
        <v>51.153906999999997</v>
      </c>
      <c r="F172" s="52">
        <v>18.22</v>
      </c>
      <c r="G172" s="53">
        <f>F172*E172</f>
        <v>932.02418553999985</v>
      </c>
      <c r="H172" s="54">
        <f>F172/D172</f>
        <v>1</v>
      </c>
      <c r="I172" s="50">
        <f>IFERROR(VLOOKUP(A172,'MEMO CALCULO 07'!$B$8:$E$202,4,0),0)</f>
        <v>0</v>
      </c>
      <c r="J172" s="55">
        <f>I172*E172</f>
        <v>0</v>
      </c>
      <c r="K172" s="54">
        <f>I172/D172</f>
        <v>0</v>
      </c>
      <c r="L172" s="56">
        <f t="shared" ref="L172:N176" si="53">F172+I172</f>
        <v>18.22</v>
      </c>
      <c r="M172" s="57">
        <f t="shared" si="53"/>
        <v>932.02418553999985</v>
      </c>
      <c r="N172" s="58">
        <f t="shared" si="53"/>
        <v>1</v>
      </c>
    </row>
    <row r="173" spans="1:14" ht="24" x14ac:dyDescent="0.25">
      <c r="A173" s="47" t="s">
        <v>319</v>
      </c>
      <c r="B173" s="48" t="s">
        <v>320</v>
      </c>
      <c r="C173" s="49" t="s">
        <v>35</v>
      </c>
      <c r="D173" s="50">
        <v>13.8</v>
      </c>
      <c r="E173" s="51">
        <v>293.31256500000001</v>
      </c>
      <c r="F173" s="52">
        <v>13.8</v>
      </c>
      <c r="G173" s="53">
        <f>F173*E173</f>
        <v>4047.7133970000004</v>
      </c>
      <c r="H173" s="54">
        <f>F173/D173</f>
        <v>1</v>
      </c>
      <c r="I173" s="50">
        <f>IFERROR(VLOOKUP(A173,'MEMO CALCULO 07'!$B$8:$E$202,4,0),0)</f>
        <v>0</v>
      </c>
      <c r="J173" s="55">
        <f>I173*E173</f>
        <v>0</v>
      </c>
      <c r="K173" s="54">
        <f>I173/D173</f>
        <v>0</v>
      </c>
      <c r="L173" s="56">
        <f t="shared" si="53"/>
        <v>13.8</v>
      </c>
      <c r="M173" s="57">
        <f t="shared" si="53"/>
        <v>4047.7133970000004</v>
      </c>
      <c r="N173" s="58">
        <f t="shared" si="53"/>
        <v>1</v>
      </c>
    </row>
    <row r="174" spans="1:14" ht="48" x14ac:dyDescent="0.25">
      <c r="A174" s="47" t="s">
        <v>321</v>
      </c>
      <c r="B174" s="48" t="s">
        <v>322</v>
      </c>
      <c r="C174" s="49" t="s">
        <v>58</v>
      </c>
      <c r="D174" s="50">
        <v>563.67999999999995</v>
      </c>
      <c r="E174" s="51">
        <v>37.200617999999999</v>
      </c>
      <c r="F174" s="52">
        <v>563.67999999999995</v>
      </c>
      <c r="G174" s="53">
        <f>F174*E174</f>
        <v>20969.244354239996</v>
      </c>
      <c r="H174" s="54">
        <f>F174/D174</f>
        <v>1</v>
      </c>
      <c r="I174" s="50">
        <f>IFERROR(VLOOKUP(A174,'MEMO CALCULO 07'!$B$8:$E$202,4,0),0)</f>
        <v>0</v>
      </c>
      <c r="J174" s="55">
        <f>I174*E174</f>
        <v>0</v>
      </c>
      <c r="K174" s="54">
        <f>I174/D174</f>
        <v>0</v>
      </c>
      <c r="L174" s="56">
        <f t="shared" si="53"/>
        <v>563.67999999999995</v>
      </c>
      <c r="M174" s="57">
        <f t="shared" si="53"/>
        <v>20969.244354239996</v>
      </c>
      <c r="N174" s="58">
        <f t="shared" si="53"/>
        <v>1</v>
      </c>
    </row>
    <row r="175" spans="1:14" ht="15" x14ac:dyDescent="0.25">
      <c r="A175" s="47" t="s">
        <v>323</v>
      </c>
      <c r="B175" s="48" t="s">
        <v>324</v>
      </c>
      <c r="C175" s="49" t="s">
        <v>35</v>
      </c>
      <c r="D175" s="50">
        <v>92.9</v>
      </c>
      <c r="E175" s="51">
        <v>38.924906999999997</v>
      </c>
      <c r="F175" s="52">
        <v>81.349999999999994</v>
      </c>
      <c r="G175" s="53">
        <f>F175*E175</f>
        <v>3166.5411844499995</v>
      </c>
      <c r="H175" s="54">
        <f>F175/D175</f>
        <v>0.8756727664155004</v>
      </c>
      <c r="I175" s="50">
        <f>IFERROR(VLOOKUP(A175,'MEMO CALCULO 07'!$B$8:$E$202,4,0),0)</f>
        <v>0</v>
      </c>
      <c r="J175" s="55">
        <f>I175*E175</f>
        <v>0</v>
      </c>
      <c r="K175" s="54">
        <f>I175/D175</f>
        <v>0</v>
      </c>
      <c r="L175" s="56">
        <f t="shared" si="53"/>
        <v>81.349999999999994</v>
      </c>
      <c r="M175" s="57">
        <f t="shared" si="53"/>
        <v>3166.5411844499995</v>
      </c>
      <c r="N175" s="58">
        <f t="shared" si="53"/>
        <v>0.8756727664155004</v>
      </c>
    </row>
    <row r="176" spans="1:14" ht="36" x14ac:dyDescent="0.25">
      <c r="A176" s="47" t="s">
        <v>325</v>
      </c>
      <c r="B176" s="48" t="s">
        <v>326</v>
      </c>
      <c r="C176" s="49" t="s">
        <v>63</v>
      </c>
      <c r="D176" s="50">
        <v>272</v>
      </c>
      <c r="E176" s="51">
        <v>57.830941000000003</v>
      </c>
      <c r="F176" s="52">
        <v>272</v>
      </c>
      <c r="G176" s="53">
        <f>F176*E176</f>
        <v>15730.015952000002</v>
      </c>
      <c r="H176" s="54">
        <f>F176/D176</f>
        <v>1</v>
      </c>
      <c r="I176" s="50">
        <f>IFERROR(VLOOKUP(A176,'MEMO CALCULO 07'!$B$8:$E$202,4,0),0)</f>
        <v>0</v>
      </c>
      <c r="J176" s="55">
        <f>I176*E176</f>
        <v>0</v>
      </c>
      <c r="K176" s="54">
        <f>I176/D176</f>
        <v>0</v>
      </c>
      <c r="L176" s="56">
        <f t="shared" si="53"/>
        <v>272</v>
      </c>
      <c r="M176" s="57">
        <f t="shared" si="53"/>
        <v>15730.015952000002</v>
      </c>
      <c r="N176" s="58">
        <f t="shared" si="53"/>
        <v>1</v>
      </c>
    </row>
    <row r="177" spans="1:14" ht="15" x14ac:dyDescent="0.25">
      <c r="A177" s="38">
        <v>17</v>
      </c>
      <c r="B177" s="39" t="s">
        <v>327</v>
      </c>
      <c r="C177" s="40"/>
      <c r="D177" s="41"/>
      <c r="E177" s="59"/>
      <c r="F177" s="42"/>
      <c r="G177" s="43"/>
      <c r="H177" s="44"/>
      <c r="I177" s="43"/>
      <c r="J177" s="46">
        <f>SUM(J178:J181)</f>
        <v>0</v>
      </c>
      <c r="K177" s="44"/>
      <c r="L177" s="43"/>
      <c r="M177" s="46">
        <f>SUM(M178:M181)</f>
        <v>0</v>
      </c>
      <c r="N177" s="44"/>
    </row>
    <row r="178" spans="1:14" ht="24" x14ac:dyDescent="0.25">
      <c r="A178" s="47" t="s">
        <v>328</v>
      </c>
      <c r="B178" s="48" t="s">
        <v>329</v>
      </c>
      <c r="C178" s="49" t="s">
        <v>137</v>
      </c>
      <c r="D178" s="50">
        <v>6</v>
      </c>
      <c r="E178" s="51">
        <v>30.682561</v>
      </c>
      <c r="F178" s="52">
        <v>0</v>
      </c>
      <c r="G178" s="53">
        <f>F178*E178</f>
        <v>0</v>
      </c>
      <c r="H178" s="54">
        <f>F178/D178</f>
        <v>0</v>
      </c>
      <c r="I178" s="50">
        <f>IFERROR(VLOOKUP(A178,'MEMO CALCULO 07'!$B$8:$E$202,4,0),0)</f>
        <v>0</v>
      </c>
      <c r="J178" s="55">
        <f>I178*E178</f>
        <v>0</v>
      </c>
      <c r="K178" s="54">
        <f>I178/D178</f>
        <v>0</v>
      </c>
      <c r="L178" s="56">
        <f t="shared" ref="L178:N181" si="54">F178+I178</f>
        <v>0</v>
      </c>
      <c r="M178" s="57">
        <f t="shared" si="54"/>
        <v>0</v>
      </c>
      <c r="N178" s="58">
        <f t="shared" si="54"/>
        <v>0</v>
      </c>
    </row>
    <row r="179" spans="1:14" ht="36" x14ac:dyDescent="0.25">
      <c r="A179" s="47" t="s">
        <v>330</v>
      </c>
      <c r="B179" s="48" t="s">
        <v>331</v>
      </c>
      <c r="C179" s="49" t="s">
        <v>137</v>
      </c>
      <c r="D179" s="50">
        <v>3</v>
      </c>
      <c r="E179" s="51">
        <v>224.854623</v>
      </c>
      <c r="F179" s="52">
        <v>0</v>
      </c>
      <c r="G179" s="53">
        <f>F179*E179</f>
        <v>0</v>
      </c>
      <c r="H179" s="54">
        <f>F179/D179</f>
        <v>0</v>
      </c>
      <c r="I179" s="50">
        <f>IFERROR(VLOOKUP(A179,'MEMO CALCULO 07'!$B$8:$E$202,4,0),0)</f>
        <v>0</v>
      </c>
      <c r="J179" s="55">
        <f>I179*E179</f>
        <v>0</v>
      </c>
      <c r="K179" s="54">
        <f>I179/D179</f>
        <v>0</v>
      </c>
      <c r="L179" s="56">
        <f t="shared" si="54"/>
        <v>0</v>
      </c>
      <c r="M179" s="57">
        <f t="shared" si="54"/>
        <v>0</v>
      </c>
      <c r="N179" s="58">
        <f t="shared" si="54"/>
        <v>0</v>
      </c>
    </row>
    <row r="180" spans="1:14" ht="24" x14ac:dyDescent="0.25">
      <c r="A180" s="47" t="s">
        <v>332</v>
      </c>
      <c r="B180" s="48" t="s">
        <v>333</v>
      </c>
      <c r="C180" s="49" t="s">
        <v>35</v>
      </c>
      <c r="D180" s="50">
        <v>12</v>
      </c>
      <c r="E180" s="51">
        <v>376.99561199999999</v>
      </c>
      <c r="F180" s="52">
        <v>0</v>
      </c>
      <c r="G180" s="53">
        <f>F180*E180</f>
        <v>0</v>
      </c>
      <c r="H180" s="54">
        <f>F180/D180</f>
        <v>0</v>
      </c>
      <c r="I180" s="50">
        <f>IFERROR(VLOOKUP(A180,'MEMO CALCULO 07'!$B$8:$E$202,4,0),0)</f>
        <v>0</v>
      </c>
      <c r="J180" s="55">
        <f>I180*E180</f>
        <v>0</v>
      </c>
      <c r="K180" s="54">
        <f>I180/D180</f>
        <v>0</v>
      </c>
      <c r="L180" s="56">
        <f t="shared" si="54"/>
        <v>0</v>
      </c>
      <c r="M180" s="57">
        <f t="shared" si="54"/>
        <v>0</v>
      </c>
      <c r="N180" s="58">
        <f t="shared" si="54"/>
        <v>0</v>
      </c>
    </row>
    <row r="181" spans="1:14" ht="24" x14ac:dyDescent="0.25">
      <c r="A181" s="47" t="s">
        <v>334</v>
      </c>
      <c r="B181" s="48" t="s">
        <v>335</v>
      </c>
      <c r="C181" s="49" t="s">
        <v>137</v>
      </c>
      <c r="D181" s="50">
        <v>13</v>
      </c>
      <c r="E181" s="51">
        <v>272.32760100000002</v>
      </c>
      <c r="F181" s="52">
        <v>0</v>
      </c>
      <c r="G181" s="53">
        <f>F181*E181</f>
        <v>0</v>
      </c>
      <c r="H181" s="54">
        <f>F181/D181</f>
        <v>0</v>
      </c>
      <c r="I181" s="50">
        <f>IFERROR(VLOOKUP(A181,'MEMO CALCULO 07'!$B$8:$E$202,4,0),0)</f>
        <v>0</v>
      </c>
      <c r="J181" s="55">
        <f>I181*E181</f>
        <v>0</v>
      </c>
      <c r="K181" s="54">
        <f>I181/D181</f>
        <v>0</v>
      </c>
      <c r="L181" s="56">
        <f t="shared" si="54"/>
        <v>0</v>
      </c>
      <c r="M181" s="57">
        <f t="shared" si="54"/>
        <v>0</v>
      </c>
      <c r="N181" s="58">
        <f t="shared" si="54"/>
        <v>0</v>
      </c>
    </row>
    <row r="182" spans="1:14" ht="15" x14ac:dyDescent="0.25">
      <c r="A182" s="38">
        <v>18</v>
      </c>
      <c r="B182" s="39" t="s">
        <v>336</v>
      </c>
      <c r="C182" s="40"/>
      <c r="D182" s="41"/>
      <c r="E182" s="59"/>
      <c r="F182" s="42"/>
      <c r="G182" s="43"/>
      <c r="H182" s="44"/>
      <c r="I182" s="43"/>
      <c r="J182" s="46">
        <f>SUM(J183:J191)</f>
        <v>648.99302999999998</v>
      </c>
      <c r="K182" s="44"/>
      <c r="L182" s="43"/>
      <c r="M182" s="46">
        <f>SUM(M183:M191)</f>
        <v>648.99302999999998</v>
      </c>
      <c r="N182" s="44"/>
    </row>
    <row r="183" spans="1:14" ht="15" x14ac:dyDescent="0.25">
      <c r="A183" s="47" t="s">
        <v>337</v>
      </c>
      <c r="B183" s="48" t="s">
        <v>338</v>
      </c>
      <c r="C183" s="49" t="s">
        <v>137</v>
      </c>
      <c r="D183" s="50">
        <v>12</v>
      </c>
      <c r="E183" s="51">
        <v>25.876563999999998</v>
      </c>
      <c r="F183" s="52">
        <v>0</v>
      </c>
      <c r="G183" s="53">
        <f t="shared" ref="G183:G191" si="55">F183*E183</f>
        <v>0</v>
      </c>
      <c r="H183" s="54">
        <f t="shared" ref="H183:H191" si="56">F183/D183</f>
        <v>0</v>
      </c>
      <c r="I183" s="50">
        <f>IFERROR(VLOOKUP(A183,'MEMO CALCULO 07'!$B$8:$E$202,4,0),0)</f>
        <v>0</v>
      </c>
      <c r="J183" s="55">
        <f t="shared" ref="J183:J191" si="57">I183*E183</f>
        <v>0</v>
      </c>
      <c r="K183" s="54">
        <f t="shared" ref="K183:K191" si="58">I183/D183</f>
        <v>0</v>
      </c>
      <c r="L183" s="56">
        <f t="shared" ref="L183:L191" si="59">F183+I183</f>
        <v>0</v>
      </c>
      <c r="M183" s="57">
        <f t="shared" ref="M183:M191" si="60">G183+J183</f>
        <v>0</v>
      </c>
      <c r="N183" s="58">
        <f t="shared" ref="N183:N191" si="61">H183+K183</f>
        <v>0</v>
      </c>
    </row>
    <row r="184" spans="1:14" ht="15" x14ac:dyDescent="0.25">
      <c r="A184" s="47" t="s">
        <v>339</v>
      </c>
      <c r="B184" s="48" t="s">
        <v>340</v>
      </c>
      <c r="C184" s="49" t="s">
        <v>137</v>
      </c>
      <c r="D184" s="50">
        <v>12</v>
      </c>
      <c r="E184" s="51">
        <v>12.754847</v>
      </c>
      <c r="F184" s="52">
        <v>0</v>
      </c>
      <c r="G184" s="53">
        <f t="shared" si="55"/>
        <v>0</v>
      </c>
      <c r="H184" s="54">
        <f t="shared" si="56"/>
        <v>0</v>
      </c>
      <c r="I184" s="50">
        <f>IFERROR(VLOOKUP(A184,'MEMO CALCULO 07'!$B$8:$E$202,4,0),0)</f>
        <v>0</v>
      </c>
      <c r="J184" s="55">
        <f t="shared" si="57"/>
        <v>0</v>
      </c>
      <c r="K184" s="54">
        <f t="shared" si="58"/>
        <v>0</v>
      </c>
      <c r="L184" s="56">
        <f t="shared" si="59"/>
        <v>0</v>
      </c>
      <c r="M184" s="57">
        <f t="shared" si="60"/>
        <v>0</v>
      </c>
      <c r="N184" s="58">
        <f t="shared" si="61"/>
        <v>0</v>
      </c>
    </row>
    <row r="185" spans="1:14" ht="24" x14ac:dyDescent="0.25">
      <c r="A185" s="47" t="s">
        <v>341</v>
      </c>
      <c r="B185" s="48" t="s">
        <v>342</v>
      </c>
      <c r="C185" s="49" t="s">
        <v>35</v>
      </c>
      <c r="D185" s="50">
        <v>145</v>
      </c>
      <c r="E185" s="51">
        <v>4.4758139999999997</v>
      </c>
      <c r="F185" s="52">
        <v>0</v>
      </c>
      <c r="G185" s="53">
        <f t="shared" si="55"/>
        <v>0</v>
      </c>
      <c r="H185" s="54">
        <f t="shared" si="56"/>
        <v>0</v>
      </c>
      <c r="I185" s="50">
        <f>IFERROR(VLOOKUP(A185,'MEMO CALCULO 07'!$B$8:$E$202,4,0),0)</f>
        <v>145</v>
      </c>
      <c r="J185" s="55">
        <f t="shared" si="57"/>
        <v>648.99302999999998</v>
      </c>
      <c r="K185" s="54">
        <f t="shared" si="58"/>
        <v>1</v>
      </c>
      <c r="L185" s="56">
        <f t="shared" si="59"/>
        <v>145</v>
      </c>
      <c r="M185" s="57">
        <f t="shared" si="60"/>
        <v>648.99302999999998</v>
      </c>
      <c r="N185" s="58">
        <f t="shared" si="61"/>
        <v>1</v>
      </c>
    </row>
    <row r="186" spans="1:14" ht="24" x14ac:dyDescent="0.25">
      <c r="A186" s="47" t="s">
        <v>343</v>
      </c>
      <c r="B186" s="48" t="s">
        <v>344</v>
      </c>
      <c r="C186" s="49" t="s">
        <v>137</v>
      </c>
      <c r="D186" s="50">
        <v>1</v>
      </c>
      <c r="E186" s="51">
        <v>1142.861195</v>
      </c>
      <c r="F186" s="52">
        <v>0</v>
      </c>
      <c r="G186" s="53">
        <f t="shared" si="55"/>
        <v>0</v>
      </c>
      <c r="H186" s="54">
        <f t="shared" si="56"/>
        <v>0</v>
      </c>
      <c r="I186" s="50">
        <f>IFERROR(VLOOKUP(A186,'MEMO CALCULO 07'!$B$8:$E$202,4,0),0)</f>
        <v>0</v>
      </c>
      <c r="J186" s="55">
        <f t="shared" si="57"/>
        <v>0</v>
      </c>
      <c r="K186" s="54">
        <f t="shared" si="58"/>
        <v>0</v>
      </c>
      <c r="L186" s="56">
        <f t="shared" si="59"/>
        <v>0</v>
      </c>
      <c r="M186" s="57">
        <f t="shared" si="60"/>
        <v>0</v>
      </c>
      <c r="N186" s="58">
        <f t="shared" si="61"/>
        <v>0</v>
      </c>
    </row>
    <row r="187" spans="1:14" ht="15" x14ac:dyDescent="0.25">
      <c r="A187" s="47" t="s">
        <v>345</v>
      </c>
      <c r="B187" s="48" t="s">
        <v>346</v>
      </c>
      <c r="C187" s="49" t="s">
        <v>137</v>
      </c>
      <c r="D187" s="50">
        <v>1</v>
      </c>
      <c r="E187" s="51">
        <v>389.06563499999999</v>
      </c>
      <c r="F187" s="52">
        <v>0</v>
      </c>
      <c r="G187" s="53">
        <f t="shared" si="55"/>
        <v>0</v>
      </c>
      <c r="H187" s="54">
        <f t="shared" si="56"/>
        <v>0</v>
      </c>
      <c r="I187" s="50">
        <f>IFERROR(VLOOKUP(A187,'MEMO CALCULO 07'!$B$8:$E$202,4,0),0)</f>
        <v>0</v>
      </c>
      <c r="J187" s="55">
        <f t="shared" si="57"/>
        <v>0</v>
      </c>
      <c r="K187" s="54">
        <f t="shared" si="58"/>
        <v>0</v>
      </c>
      <c r="L187" s="56">
        <f t="shared" si="59"/>
        <v>0</v>
      </c>
      <c r="M187" s="57">
        <f t="shared" si="60"/>
        <v>0</v>
      </c>
      <c r="N187" s="58">
        <f t="shared" si="61"/>
        <v>0</v>
      </c>
    </row>
    <row r="188" spans="1:14" ht="24" x14ac:dyDescent="0.25">
      <c r="A188" s="47" t="s">
        <v>347</v>
      </c>
      <c r="B188" s="48" t="s">
        <v>348</v>
      </c>
      <c r="C188" s="49" t="s">
        <v>137</v>
      </c>
      <c r="D188" s="50">
        <v>1</v>
      </c>
      <c r="E188" s="51">
        <v>648.87073999999996</v>
      </c>
      <c r="F188" s="52">
        <v>0</v>
      </c>
      <c r="G188" s="53">
        <f t="shared" si="55"/>
        <v>0</v>
      </c>
      <c r="H188" s="54">
        <f t="shared" si="56"/>
        <v>0</v>
      </c>
      <c r="I188" s="50">
        <f>IFERROR(VLOOKUP(A188,'MEMO CALCULO 07'!$B$8:$E$202,4,0),0)</f>
        <v>0</v>
      </c>
      <c r="J188" s="55">
        <f t="shared" si="57"/>
        <v>0</v>
      </c>
      <c r="K188" s="54">
        <f t="shared" si="58"/>
        <v>0</v>
      </c>
      <c r="L188" s="56">
        <f t="shared" si="59"/>
        <v>0</v>
      </c>
      <c r="M188" s="57">
        <f t="shared" si="60"/>
        <v>0</v>
      </c>
      <c r="N188" s="58">
        <f t="shared" si="61"/>
        <v>0</v>
      </c>
    </row>
    <row r="189" spans="1:14" ht="24" x14ac:dyDescent="0.25">
      <c r="A189" s="47" t="s">
        <v>349</v>
      </c>
      <c r="B189" s="48" t="s">
        <v>350</v>
      </c>
      <c r="C189" s="49" t="s">
        <v>137</v>
      </c>
      <c r="D189" s="50">
        <v>2</v>
      </c>
      <c r="E189" s="51">
        <v>2577.9832609999999</v>
      </c>
      <c r="F189" s="52">
        <v>0</v>
      </c>
      <c r="G189" s="53">
        <f t="shared" si="55"/>
        <v>0</v>
      </c>
      <c r="H189" s="54">
        <f t="shared" si="56"/>
        <v>0</v>
      </c>
      <c r="I189" s="50">
        <f>IFERROR(VLOOKUP(A189,'MEMO CALCULO 07'!$B$8:$E$202,4,0),0)</f>
        <v>0</v>
      </c>
      <c r="J189" s="55">
        <f t="shared" si="57"/>
        <v>0</v>
      </c>
      <c r="K189" s="54">
        <f t="shared" si="58"/>
        <v>0</v>
      </c>
      <c r="L189" s="56">
        <f t="shared" si="59"/>
        <v>0</v>
      </c>
      <c r="M189" s="57">
        <f t="shared" si="60"/>
        <v>0</v>
      </c>
      <c r="N189" s="58">
        <f t="shared" si="61"/>
        <v>0</v>
      </c>
    </row>
    <row r="190" spans="1:14" ht="24" x14ac:dyDescent="0.25">
      <c r="A190" s="47" t="s">
        <v>351</v>
      </c>
      <c r="B190" s="48" t="s">
        <v>352</v>
      </c>
      <c r="C190" s="49" t="s">
        <v>137</v>
      </c>
      <c r="D190" s="50">
        <v>1</v>
      </c>
      <c r="E190" s="51">
        <v>50.383479999999999</v>
      </c>
      <c r="F190" s="52">
        <v>0</v>
      </c>
      <c r="G190" s="53">
        <f t="shared" si="55"/>
        <v>0</v>
      </c>
      <c r="H190" s="54">
        <f t="shared" si="56"/>
        <v>0</v>
      </c>
      <c r="I190" s="50">
        <f>IFERROR(VLOOKUP(A190,'MEMO CALCULO 07'!$B$8:$E$202,4,0),0)</f>
        <v>0</v>
      </c>
      <c r="J190" s="55">
        <f t="shared" si="57"/>
        <v>0</v>
      </c>
      <c r="K190" s="54">
        <f t="shared" si="58"/>
        <v>0</v>
      </c>
      <c r="L190" s="56">
        <f t="shared" si="59"/>
        <v>0</v>
      </c>
      <c r="M190" s="57">
        <f t="shared" si="60"/>
        <v>0</v>
      </c>
      <c r="N190" s="58">
        <f t="shared" si="61"/>
        <v>0</v>
      </c>
    </row>
    <row r="191" spans="1:14" ht="24" x14ac:dyDescent="0.25">
      <c r="A191" s="47" t="s">
        <v>353</v>
      </c>
      <c r="B191" s="48" t="s">
        <v>354</v>
      </c>
      <c r="C191" s="49" t="s">
        <v>137</v>
      </c>
      <c r="D191" s="50">
        <v>1</v>
      </c>
      <c r="E191" s="51">
        <v>119.64853600000001</v>
      </c>
      <c r="F191" s="52">
        <v>0</v>
      </c>
      <c r="G191" s="53">
        <f t="shared" si="55"/>
        <v>0</v>
      </c>
      <c r="H191" s="54">
        <f t="shared" si="56"/>
        <v>0</v>
      </c>
      <c r="I191" s="50">
        <f>IFERROR(VLOOKUP(A191,'MEMO CALCULO 07'!$B$8:$E$202,4,0),0)</f>
        <v>0</v>
      </c>
      <c r="J191" s="55">
        <f t="shared" si="57"/>
        <v>0</v>
      </c>
      <c r="K191" s="54">
        <f t="shared" si="58"/>
        <v>0</v>
      </c>
      <c r="L191" s="56">
        <f t="shared" si="59"/>
        <v>0</v>
      </c>
      <c r="M191" s="57">
        <f t="shared" si="60"/>
        <v>0</v>
      </c>
      <c r="N191" s="58">
        <f t="shared" si="61"/>
        <v>0</v>
      </c>
    </row>
    <row r="192" spans="1:14" ht="15" x14ac:dyDescent="0.25">
      <c r="A192" s="38">
        <v>19</v>
      </c>
      <c r="B192" s="39" t="s">
        <v>355</v>
      </c>
      <c r="C192" s="40"/>
      <c r="D192" s="41"/>
      <c r="E192" s="59"/>
      <c r="F192" s="42"/>
      <c r="G192" s="43"/>
      <c r="H192" s="44"/>
      <c r="I192" s="43"/>
      <c r="J192" s="46">
        <f>SUM(J193:J196)</f>
        <v>32693.225401287356</v>
      </c>
      <c r="K192" s="44"/>
      <c r="L192" s="43"/>
      <c r="M192" s="46">
        <f>SUM(M193:M196)</f>
        <v>32693.225401287356</v>
      </c>
      <c r="N192" s="44"/>
    </row>
    <row r="193" spans="1:17" ht="15" x14ac:dyDescent="0.25">
      <c r="A193" s="47" t="s">
        <v>356</v>
      </c>
      <c r="B193" s="48" t="s">
        <v>357</v>
      </c>
      <c r="C193" s="49" t="s">
        <v>30</v>
      </c>
      <c r="D193" s="50">
        <v>247.19</v>
      </c>
      <c r="E193" s="51">
        <v>13.292923</v>
      </c>
      <c r="F193" s="52">
        <v>0</v>
      </c>
      <c r="G193" s="53">
        <f>F193*E193</f>
        <v>0</v>
      </c>
      <c r="H193" s="54">
        <f>F193/D193</f>
        <v>0</v>
      </c>
      <c r="I193" s="50">
        <f>IFERROR(VLOOKUP(A193,'MEMO CALCULO 07'!$B$8:$E$202,4,0),0)</f>
        <v>0</v>
      </c>
      <c r="J193" s="55">
        <f>I193*E193</f>
        <v>0</v>
      </c>
      <c r="K193" s="54">
        <f>I193/D193</f>
        <v>0</v>
      </c>
      <c r="L193" s="56">
        <f t="shared" ref="L193:N196" si="62">F193+I193</f>
        <v>0</v>
      </c>
      <c r="M193" s="57">
        <f t="shared" si="62"/>
        <v>0</v>
      </c>
      <c r="N193" s="58">
        <f t="shared" si="62"/>
        <v>0</v>
      </c>
    </row>
    <row r="194" spans="1:17" ht="36" x14ac:dyDescent="0.25">
      <c r="A194" s="47" t="s">
        <v>358</v>
      </c>
      <c r="B194" s="48" t="s">
        <v>359</v>
      </c>
      <c r="C194" s="49" t="s">
        <v>137</v>
      </c>
      <c r="D194" s="50">
        <v>1</v>
      </c>
      <c r="E194" s="51">
        <v>1669.539767</v>
      </c>
      <c r="F194" s="52">
        <v>0</v>
      </c>
      <c r="G194" s="53">
        <f>F194*E194</f>
        <v>0</v>
      </c>
      <c r="H194" s="54">
        <f>F194/D194</f>
        <v>0</v>
      </c>
      <c r="I194" s="50">
        <f>IFERROR(VLOOKUP(A194,'MEMO CALCULO 07'!$B$8:$E$202,4,0),0)</f>
        <v>0</v>
      </c>
      <c r="J194" s="55">
        <f>I194*E194</f>
        <v>0</v>
      </c>
      <c r="K194" s="54">
        <f>I194/D194</f>
        <v>0</v>
      </c>
      <c r="L194" s="56">
        <f t="shared" si="62"/>
        <v>0</v>
      </c>
      <c r="M194" s="57">
        <f t="shared" si="62"/>
        <v>0</v>
      </c>
      <c r="N194" s="58">
        <f t="shared" si="62"/>
        <v>0</v>
      </c>
    </row>
    <row r="195" spans="1:17" ht="36" x14ac:dyDescent="0.25">
      <c r="A195" s="47" t="s">
        <v>360</v>
      </c>
      <c r="B195" s="48" t="s">
        <v>361</v>
      </c>
      <c r="C195" s="49" t="s">
        <v>63</v>
      </c>
      <c r="D195" s="50">
        <v>10.75</v>
      </c>
      <c r="E195" s="51">
        <v>219.620611</v>
      </c>
      <c r="F195" s="52">
        <v>0</v>
      </c>
      <c r="G195" s="53">
        <f>F195*E195</f>
        <v>0</v>
      </c>
      <c r="H195" s="54">
        <f>F195/D195</f>
        <v>0</v>
      </c>
      <c r="I195" s="50">
        <f>IFERROR(VLOOKUP(A195,'MEMO CALCULO 07'!$B$8:$E$202,4,0),0)</f>
        <v>0</v>
      </c>
      <c r="J195" s="55">
        <f>I195*E195</f>
        <v>0</v>
      </c>
      <c r="K195" s="54">
        <f>I195/D195</f>
        <v>0</v>
      </c>
      <c r="L195" s="56">
        <f t="shared" si="62"/>
        <v>0</v>
      </c>
      <c r="M195" s="57">
        <f t="shared" si="62"/>
        <v>0</v>
      </c>
      <c r="N195" s="58">
        <f t="shared" si="62"/>
        <v>0</v>
      </c>
    </row>
    <row r="196" spans="1:17" ht="48" x14ac:dyDescent="0.25">
      <c r="A196" s="47" t="s">
        <v>362</v>
      </c>
      <c r="B196" s="48" t="s">
        <v>363</v>
      </c>
      <c r="C196" s="49" t="s">
        <v>63</v>
      </c>
      <c r="D196" s="50">
        <v>262.97000000000003</v>
      </c>
      <c r="E196" s="51">
        <v>582.14432694599998</v>
      </c>
      <c r="F196" s="52">
        <v>0</v>
      </c>
      <c r="G196" s="53">
        <f>F196*E196</f>
        <v>0</v>
      </c>
      <c r="H196" s="54">
        <f>F196/D196</f>
        <v>0</v>
      </c>
      <c r="I196" s="50">
        <f>IFERROR(VLOOKUP(A196,'MEMO CALCULO 07'!$B$8:$E$202,4,0),0)</f>
        <v>56.16</v>
      </c>
      <c r="J196" s="55">
        <f>I196*E196</f>
        <v>32693.225401287356</v>
      </c>
      <c r="K196" s="54">
        <f>I196/D196</f>
        <v>0.21356048218427953</v>
      </c>
      <c r="L196" s="56">
        <f t="shared" si="62"/>
        <v>56.16</v>
      </c>
      <c r="M196" s="57">
        <f t="shared" si="62"/>
        <v>32693.225401287356</v>
      </c>
      <c r="N196" s="58">
        <f t="shared" si="62"/>
        <v>0.21356048218427953</v>
      </c>
    </row>
    <row r="197" spans="1:17" ht="15" x14ac:dyDescent="0.25">
      <c r="A197" s="38">
        <v>20</v>
      </c>
      <c r="B197" s="39" t="s">
        <v>364</v>
      </c>
      <c r="C197" s="40"/>
      <c r="D197" s="41"/>
      <c r="E197" s="59"/>
      <c r="F197" s="42"/>
      <c r="G197" s="43"/>
      <c r="H197" s="44"/>
      <c r="I197" s="43"/>
      <c r="J197" s="46">
        <f>SUM(J198)</f>
        <v>5553.1092525220974</v>
      </c>
      <c r="K197" s="44"/>
      <c r="L197" s="43"/>
      <c r="M197" s="46">
        <f>SUM(M198)</f>
        <v>25421.074708457018</v>
      </c>
      <c r="N197" s="44"/>
    </row>
    <row r="198" spans="1:17" ht="15" x14ac:dyDescent="0.25">
      <c r="A198" s="47" t="s">
        <v>365</v>
      </c>
      <c r="B198" s="48" t="s">
        <v>366</v>
      </c>
      <c r="C198" s="49" t="s">
        <v>137</v>
      </c>
      <c r="D198" s="50">
        <v>1</v>
      </c>
      <c r="E198" s="51">
        <v>43853.609786000001</v>
      </c>
      <c r="F198" s="52">
        <v>0.45305199624131398</v>
      </c>
      <c r="G198" s="53">
        <f>F198*E198</f>
        <v>19867.965455934922</v>
      </c>
      <c r="H198" s="54">
        <f>F198/D198</f>
        <v>0.45305199624131398</v>
      </c>
      <c r="I198" s="50">
        <f>IFERROR(VLOOKUP(A198,'MEMO CALCULO 07'!$B$8:$E$202,4,0),0)</f>
        <v>0.12662832728298901</v>
      </c>
      <c r="J198" s="55">
        <f>I198*E198</f>
        <v>5553.1092525220974</v>
      </c>
      <c r="K198" s="54">
        <f>I198/D198</f>
        <v>0.12662832728298901</v>
      </c>
      <c r="L198" s="56">
        <f>F198+I198</f>
        <v>0.57968032352430299</v>
      </c>
      <c r="M198" s="57">
        <f>G198+J198</f>
        <v>25421.074708457018</v>
      </c>
      <c r="N198" s="58">
        <f>H198+K198</f>
        <v>0.57968032352430299</v>
      </c>
      <c r="O198" s="71"/>
    </row>
    <row r="199" spans="1:17" ht="13.9" customHeight="1" x14ac:dyDescent="0.25">
      <c r="A199" s="168" t="s">
        <v>367</v>
      </c>
      <c r="B199" s="168"/>
      <c r="C199" s="72"/>
      <c r="D199" s="73"/>
      <c r="E199" s="73"/>
      <c r="F199" s="74"/>
      <c r="G199" s="75"/>
      <c r="H199" s="76"/>
      <c r="I199" s="74"/>
      <c r="J199" s="77">
        <f>J197+J192+J182+J177+J171+J166+J154+J116+J77+J73+J62+J60+J54+J51+J45+J38+J30+J26+J24+J20</f>
        <v>107507.44983615947</v>
      </c>
      <c r="K199" s="76"/>
      <c r="L199" s="75"/>
      <c r="M199" s="77">
        <f>M197+M192+M182+M177+M171+M166+M154+M116+M77+M73+M62+M60+M54+M51+M45+M38+M30+M26+M24+M20</f>
        <v>492250.11108600919</v>
      </c>
      <c r="N199" s="76"/>
      <c r="O199" s="78"/>
    </row>
    <row r="200" spans="1:17" ht="15" x14ac:dyDescent="0.25">
      <c r="A200" s="169"/>
      <c r="B200" s="169"/>
      <c r="C200" s="169"/>
      <c r="D200" s="169"/>
      <c r="E200" s="169"/>
      <c r="F200" s="169"/>
      <c r="G200" s="169"/>
      <c r="H200" s="169"/>
      <c r="I200" s="169"/>
      <c r="J200" s="169"/>
      <c r="K200" s="169"/>
      <c r="L200" s="169"/>
      <c r="M200" s="169"/>
      <c r="N200" s="169"/>
      <c r="O200" s="78"/>
    </row>
    <row r="201" spans="1:17" ht="15.75" customHeight="1" x14ac:dyDescent="0.25">
      <c r="A201" s="79" t="s">
        <v>368</v>
      </c>
      <c r="B201" s="80"/>
      <c r="C201" s="170">
        <v>849000.00399224996</v>
      </c>
      <c r="D201" s="170"/>
      <c r="E201" s="170"/>
      <c r="F201" s="81"/>
      <c r="G201" s="81"/>
      <c r="H201" s="81"/>
      <c r="I201" s="81"/>
      <c r="J201" s="171" t="s">
        <v>369</v>
      </c>
      <c r="K201" s="171"/>
      <c r="L201" s="171"/>
      <c r="M201" s="171"/>
      <c r="N201" s="171"/>
      <c r="O201" s="82"/>
      <c r="P201" s="15"/>
      <c r="Q201" s="32"/>
    </row>
    <row r="202" spans="1:17" ht="16.5" customHeight="1" x14ac:dyDescent="0.25">
      <c r="A202" s="83"/>
      <c r="B202" s="84"/>
      <c r="C202" s="85"/>
      <c r="D202" s="172"/>
      <c r="E202" s="172"/>
      <c r="F202" s="173" t="str">
        <f>I18</f>
        <v>MEDIÇÃO 07</v>
      </c>
      <c r="G202" s="173"/>
      <c r="H202" s="174">
        <f>J199/C201</f>
        <v>0.12662832665562726</v>
      </c>
      <c r="I202" s="174"/>
      <c r="J202" s="175" t="str">
        <f>I18</f>
        <v>MEDIÇÃO 07</v>
      </c>
      <c r="K202" s="175"/>
      <c r="L202" s="176">
        <f>J199</f>
        <v>107507.44983615947</v>
      </c>
      <c r="M202" s="176"/>
      <c r="N202" s="176"/>
      <c r="O202" s="86"/>
      <c r="P202" s="15"/>
      <c r="Q202" s="32"/>
    </row>
    <row r="203" spans="1:17" ht="13.9" customHeight="1" x14ac:dyDescent="0.25">
      <c r="A203" s="83"/>
      <c r="B203" s="84"/>
      <c r="C203" s="177"/>
      <c r="D203" s="177"/>
      <c r="E203" s="177"/>
      <c r="F203" s="178" t="s">
        <v>370</v>
      </c>
      <c r="G203" s="178"/>
      <c r="H203" s="179">
        <f>L203/C201</f>
        <v>0.57979989254570452</v>
      </c>
      <c r="I203" s="179"/>
      <c r="J203" s="180" t="s">
        <v>371</v>
      </c>
      <c r="K203" s="180"/>
      <c r="L203" s="181">
        <f>M199</f>
        <v>492250.11108600919</v>
      </c>
      <c r="M203" s="181"/>
      <c r="N203" s="181"/>
      <c r="O203" s="86"/>
      <c r="P203" s="86"/>
      <c r="Q203" s="32"/>
    </row>
    <row r="204" spans="1:17" ht="13.9" customHeight="1" x14ac:dyDescent="0.25">
      <c r="A204" s="87"/>
      <c r="B204" s="88"/>
      <c r="C204" s="88"/>
      <c r="D204" s="88"/>
      <c r="E204" s="88"/>
      <c r="F204" s="182" t="s">
        <v>372</v>
      </c>
      <c r="G204" s="182"/>
      <c r="H204" s="183">
        <f>100%-H203</f>
        <v>0.42020010745429548</v>
      </c>
      <c r="I204" s="183"/>
      <c r="J204" s="184" t="s">
        <v>373</v>
      </c>
      <c r="K204" s="184"/>
      <c r="L204" s="185">
        <f>C201-L203</f>
        <v>356749.89290624077</v>
      </c>
      <c r="M204" s="185"/>
      <c r="N204" s="185"/>
      <c r="O204" s="86"/>
      <c r="P204" s="15"/>
      <c r="Q204" s="32"/>
    </row>
    <row r="205" spans="1:17" ht="15" x14ac:dyDescent="0.25">
      <c r="A205" s="87"/>
      <c r="B205" s="88"/>
      <c r="C205" s="88"/>
      <c r="D205" s="88"/>
      <c r="E205" s="88"/>
      <c r="F205" s="89"/>
      <c r="G205" s="90"/>
      <c r="H205" s="90"/>
      <c r="I205" s="91"/>
      <c r="J205" s="92"/>
      <c r="K205" s="93"/>
      <c r="L205" s="94"/>
      <c r="M205" s="95"/>
      <c r="N205" s="96"/>
      <c r="O205" s="71"/>
    </row>
    <row r="206" spans="1:17" ht="13.9" customHeight="1" x14ac:dyDescent="0.25">
      <c r="A206" s="97"/>
      <c r="B206" s="98"/>
      <c r="C206" s="99"/>
      <c r="D206" s="99"/>
      <c r="E206" s="99"/>
      <c r="F206" s="88"/>
      <c r="G206" s="88"/>
      <c r="H206" s="88"/>
      <c r="I206" s="100"/>
      <c r="J206" s="101"/>
      <c r="K206" s="101"/>
      <c r="L206" s="101"/>
      <c r="M206" s="101"/>
      <c r="N206" s="102"/>
      <c r="O206" s="37"/>
    </row>
    <row r="207" spans="1:17" ht="15" x14ac:dyDescent="0.25">
      <c r="A207" s="97"/>
      <c r="B207" s="16" t="s">
        <v>374</v>
      </c>
      <c r="C207" s="98"/>
      <c r="D207" s="100"/>
      <c r="E207" s="100"/>
      <c r="F207" s="88"/>
      <c r="G207" s="88"/>
      <c r="H207" s="88"/>
      <c r="I207" s="100"/>
      <c r="J207" s="101"/>
      <c r="K207" s="101"/>
      <c r="L207" s="101"/>
      <c r="M207" s="101"/>
      <c r="N207" s="102"/>
      <c r="O207" s="37"/>
    </row>
    <row r="208" spans="1:17" ht="15" x14ac:dyDescent="0.25">
      <c r="A208" s="97"/>
      <c r="B208" s="98" t="s">
        <v>375</v>
      </c>
      <c r="C208" s="103"/>
      <c r="D208" s="100"/>
      <c r="E208" s="100"/>
      <c r="F208" s="88"/>
      <c r="G208" s="88"/>
      <c r="H208" s="88"/>
      <c r="I208" s="100"/>
      <c r="J208" s="101"/>
      <c r="K208" s="101"/>
      <c r="L208" s="101"/>
      <c r="M208" s="101"/>
      <c r="N208" s="102"/>
      <c r="O208" s="37"/>
    </row>
    <row r="209" spans="1:15" ht="15" x14ac:dyDescent="0.25">
      <c r="A209" s="97"/>
      <c r="B209" s="16" t="s">
        <v>376</v>
      </c>
      <c r="C209" s="16"/>
      <c r="D209" s="100"/>
      <c r="E209" s="100"/>
      <c r="F209" s="98"/>
      <c r="G209" s="99"/>
      <c r="H209" s="99"/>
      <c r="I209" s="100"/>
      <c r="J209" s="101"/>
      <c r="K209" s="101"/>
      <c r="L209" s="101"/>
      <c r="M209" s="101"/>
      <c r="N209" s="102"/>
      <c r="O209" s="37"/>
    </row>
    <row r="210" spans="1:15" ht="15" x14ac:dyDescent="0.25">
      <c r="A210" s="104"/>
      <c r="B210" s="16" t="s">
        <v>377</v>
      </c>
      <c r="C210" s="16"/>
      <c r="D210" s="16"/>
      <c r="E210" s="16"/>
      <c r="F210" s="16"/>
      <c r="G210" s="98"/>
      <c r="H210" s="100"/>
      <c r="N210" s="105"/>
    </row>
    <row r="211" spans="1:15" ht="15" x14ac:dyDescent="0.25">
      <c r="A211" s="104"/>
      <c r="B211" s="16" t="s">
        <v>378</v>
      </c>
      <c r="C211" s="16"/>
      <c r="D211" s="16"/>
      <c r="E211" s="16"/>
      <c r="F211" s="16"/>
      <c r="G211" s="103"/>
      <c r="H211" s="100"/>
      <c r="N211" s="105"/>
    </row>
    <row r="212" spans="1:15" ht="15.75" x14ac:dyDescent="0.25">
      <c r="A212" s="204"/>
      <c r="B212" s="204"/>
      <c r="C212" s="205"/>
      <c r="D212" s="205"/>
      <c r="E212" s="205"/>
      <c r="F212" s="106"/>
      <c r="G212" s="107"/>
      <c r="H212" s="107"/>
      <c r="I212" s="107"/>
      <c r="J212" s="108"/>
      <c r="K212" s="107"/>
      <c r="L212" s="107"/>
      <c r="M212" s="107"/>
      <c r="N212" s="109"/>
    </row>
    <row r="213" spans="1:15" customFormat="1" ht="15.75" x14ac:dyDescent="0.25">
      <c r="A213" s="206"/>
      <c r="B213" s="207"/>
      <c r="C213" s="208"/>
      <c r="D213" s="208"/>
      <c r="E213" s="208"/>
      <c r="F213" s="15"/>
      <c r="J213" s="110"/>
      <c r="N213" s="105"/>
    </row>
    <row r="214" spans="1:15" customFormat="1" ht="15.75" x14ac:dyDescent="0.25">
      <c r="A214" s="206"/>
      <c r="B214" s="207"/>
      <c r="C214" s="208"/>
      <c r="D214" s="208"/>
      <c r="E214" s="208"/>
      <c r="F214" s="15"/>
      <c r="J214" s="110"/>
      <c r="N214" s="105"/>
    </row>
    <row r="215" spans="1:15" customFormat="1" ht="15.75" x14ac:dyDescent="0.25">
      <c r="A215" s="206"/>
      <c r="B215" s="207"/>
      <c r="C215" s="208"/>
      <c r="D215" s="208"/>
      <c r="E215" s="208"/>
      <c r="F215" s="15"/>
      <c r="J215" s="110"/>
      <c r="N215" s="105"/>
    </row>
    <row r="216" spans="1:15" customFormat="1" ht="15.75" x14ac:dyDescent="0.25">
      <c r="A216" s="206"/>
      <c r="B216" s="207"/>
      <c r="C216" s="208"/>
      <c r="D216" s="208"/>
      <c r="E216" s="208"/>
      <c r="F216" s="15"/>
      <c r="J216" s="110"/>
      <c r="N216" s="105"/>
    </row>
    <row r="217" spans="1:15" customFormat="1" ht="15.75" x14ac:dyDescent="0.25">
      <c r="A217" s="206"/>
      <c r="B217" s="207"/>
      <c r="C217" s="208"/>
      <c r="D217" s="208"/>
      <c r="E217" s="208"/>
      <c r="F217" s="15"/>
      <c r="J217" s="110"/>
      <c r="N217" s="105"/>
    </row>
    <row r="218" spans="1:15" customFormat="1" ht="15.75" x14ac:dyDescent="0.25">
      <c r="A218" s="206"/>
      <c r="B218" s="207"/>
      <c r="C218" s="208"/>
      <c r="D218" s="208"/>
      <c r="E218" s="208"/>
      <c r="F218" s="15"/>
      <c r="J218" s="110"/>
      <c r="N218" s="105"/>
    </row>
    <row r="219" spans="1:15" customFormat="1" ht="15.75" x14ac:dyDescent="0.25">
      <c r="A219" s="206"/>
      <c r="B219" s="207"/>
      <c r="C219" s="208"/>
      <c r="D219" s="208"/>
      <c r="E219" s="208"/>
      <c r="F219" s="15"/>
      <c r="J219" s="110"/>
      <c r="N219" s="105"/>
    </row>
    <row r="220" spans="1:15" customFormat="1" ht="15.75" x14ac:dyDescent="0.25">
      <c r="A220" s="206"/>
      <c r="B220" s="207"/>
      <c r="C220" s="208"/>
      <c r="D220" s="208"/>
      <c r="E220" s="208"/>
      <c r="F220" s="15"/>
      <c r="J220" s="110"/>
      <c r="N220" s="105"/>
    </row>
    <row r="221" spans="1:15" customFormat="1" ht="15.75" x14ac:dyDescent="0.25">
      <c r="A221" s="206"/>
      <c r="B221" s="207"/>
      <c r="C221" s="208"/>
      <c r="D221" s="208"/>
      <c r="E221" s="208"/>
      <c r="F221" s="15"/>
      <c r="J221" s="110"/>
      <c r="N221" s="105"/>
    </row>
    <row r="222" spans="1:15" customFormat="1" ht="15.75" x14ac:dyDescent="0.25">
      <c r="A222" s="206"/>
      <c r="B222" s="207"/>
      <c r="C222" s="208"/>
      <c r="D222" s="208"/>
      <c r="E222" s="208"/>
      <c r="F222" s="15"/>
      <c r="J222" s="110"/>
      <c r="N222" s="105"/>
    </row>
    <row r="223" spans="1:15" customFormat="1" ht="15.75" x14ac:dyDescent="0.25">
      <c r="A223" s="206"/>
      <c r="B223" s="207"/>
      <c r="C223" s="208"/>
      <c r="D223" s="208"/>
      <c r="E223" s="208"/>
      <c r="F223" s="15"/>
      <c r="J223" s="110"/>
      <c r="N223" s="105"/>
    </row>
    <row r="224" spans="1:15" customFormat="1" ht="15.75" x14ac:dyDescent="0.25">
      <c r="A224" s="206"/>
      <c r="B224" s="207"/>
      <c r="C224" s="208"/>
      <c r="D224" s="208"/>
      <c r="E224" s="208"/>
      <c r="F224" s="15"/>
      <c r="J224" s="110"/>
      <c r="N224" s="105"/>
    </row>
    <row r="225" spans="1:19 16382:16383" customFormat="1" ht="15.75" x14ac:dyDescent="0.25">
      <c r="A225" s="206"/>
      <c r="B225" s="207"/>
      <c r="C225" s="208"/>
      <c r="D225" s="208"/>
      <c r="E225" s="208"/>
      <c r="F225" s="15"/>
      <c r="J225" s="110"/>
      <c r="N225" s="105"/>
    </row>
    <row r="226" spans="1:19 16382:16383" customFormat="1" ht="15.75" x14ac:dyDescent="0.25">
      <c r="A226" s="206"/>
      <c r="B226" s="207"/>
      <c r="C226" s="208"/>
      <c r="D226" s="208"/>
      <c r="E226" s="208"/>
      <c r="F226" s="15"/>
      <c r="J226" s="110"/>
      <c r="N226" s="105"/>
    </row>
    <row r="227" spans="1:19 16382:16383" customFormat="1" ht="15.75" x14ac:dyDescent="0.25">
      <c r="A227" s="206"/>
      <c r="B227" s="207"/>
      <c r="C227" s="208"/>
      <c r="D227" s="208"/>
      <c r="E227" s="208"/>
      <c r="F227" s="15"/>
      <c r="J227" s="110"/>
      <c r="N227" s="105"/>
    </row>
    <row r="228" spans="1:19 16382:16383" ht="15.75" x14ac:dyDescent="0.25">
      <c r="A228" s="206"/>
      <c r="B228" s="207"/>
      <c r="C228" s="208"/>
      <c r="D228" s="208"/>
      <c r="E228" s="208"/>
      <c r="F228" s="15"/>
      <c r="H228" s="111"/>
      <c r="I228" s="111"/>
      <c r="J228" s="112" t="s">
        <v>374</v>
      </c>
      <c r="K228" s="111"/>
      <c r="L228" s="111"/>
      <c r="N228" s="105"/>
    </row>
    <row r="229" spans="1:19 16382:16383" ht="15.75" x14ac:dyDescent="0.25">
      <c r="A229" s="206"/>
      <c r="B229" s="207"/>
      <c r="C229" s="208"/>
      <c r="D229" s="208"/>
      <c r="E229" s="208"/>
      <c r="F229" s="15"/>
      <c r="H229" s="111"/>
      <c r="I229" s="111"/>
      <c r="J229" s="113" t="s">
        <v>375</v>
      </c>
      <c r="K229" s="111"/>
      <c r="L229" s="111"/>
      <c r="N229" s="105"/>
    </row>
    <row r="230" spans="1:19 16382:16383" ht="15.75" x14ac:dyDescent="0.25">
      <c r="A230" s="206"/>
      <c r="B230" s="207"/>
      <c r="C230" s="208"/>
      <c r="D230" s="208"/>
      <c r="E230" s="208"/>
      <c r="F230" s="15"/>
      <c r="H230" s="111"/>
      <c r="I230" s="111"/>
      <c r="J230" s="112" t="s">
        <v>376</v>
      </c>
      <c r="K230" s="111"/>
      <c r="L230" s="111"/>
      <c r="N230" s="105"/>
    </row>
    <row r="231" spans="1:19 16382:16383" ht="15.75" x14ac:dyDescent="0.25">
      <c r="A231" s="206"/>
      <c r="B231" s="207"/>
      <c r="C231" s="208"/>
      <c r="D231" s="208"/>
      <c r="E231" s="208"/>
      <c r="F231" s="15"/>
      <c r="H231" s="111"/>
      <c r="I231" s="111"/>
      <c r="J231" s="112" t="s">
        <v>377</v>
      </c>
      <c r="K231" s="111"/>
      <c r="L231" s="111"/>
      <c r="N231" s="105"/>
    </row>
    <row r="232" spans="1:19 16382:16383" ht="15.75" x14ac:dyDescent="0.25">
      <c r="A232" s="206"/>
      <c r="B232" s="207"/>
      <c r="C232" s="208"/>
      <c r="D232" s="208"/>
      <c r="E232" s="208"/>
      <c r="F232" s="15"/>
      <c r="H232" s="114"/>
      <c r="I232" s="115"/>
      <c r="J232" s="112" t="s">
        <v>378</v>
      </c>
      <c r="K232" s="114"/>
      <c r="L232" s="116"/>
      <c r="N232" s="105"/>
    </row>
    <row r="233" spans="1:19 16382:16383" ht="15.75" x14ac:dyDescent="0.25">
      <c r="A233" s="209"/>
      <c r="B233" s="210"/>
      <c r="C233" s="211"/>
      <c r="D233" s="211"/>
      <c r="E233" s="211"/>
      <c r="F233" s="117"/>
      <c r="G233" s="118"/>
      <c r="H233" s="119"/>
      <c r="I233" s="119"/>
      <c r="J233" s="119"/>
      <c r="K233" s="119"/>
      <c r="L233" s="119"/>
      <c r="M233" s="118"/>
      <c r="N233" s="120"/>
    </row>
    <row r="234" spans="1:19 16382:16383" ht="15" x14ac:dyDescent="0.25">
      <c r="B234" s="121"/>
      <c r="K234" s="122"/>
      <c r="M234" s="123"/>
    </row>
    <row r="235" spans="1:19 16382:16383" ht="15" x14ac:dyDescent="0.25"/>
    <row r="239" spans="1:19 16382:16383" s="15" customFormat="1" ht="15" x14ac:dyDescent="0.25">
      <c r="A239"/>
      <c r="C239"/>
      <c r="D239"/>
      <c r="E239"/>
      <c r="F239"/>
      <c r="G239"/>
      <c r="H239"/>
      <c r="I239" s="16"/>
      <c r="J239"/>
      <c r="K239"/>
      <c r="L239"/>
      <c r="M239"/>
      <c r="N239"/>
      <c r="O239"/>
      <c r="P239"/>
      <c r="Q239"/>
      <c r="R239"/>
      <c r="S239"/>
      <c r="XFB239"/>
      <c r="XFC239"/>
    </row>
    <row r="240" spans="1:19 16382:16383" s="15" customFormat="1" ht="15" x14ac:dyDescent="0.25">
      <c r="A240"/>
      <c r="C240"/>
      <c r="D240"/>
      <c r="E240"/>
      <c r="F240"/>
      <c r="G240"/>
      <c r="H240"/>
      <c r="I240" s="16"/>
      <c r="J240"/>
      <c r="K240"/>
      <c r="L240"/>
      <c r="M240"/>
      <c r="N240"/>
      <c r="O240"/>
      <c r="P240"/>
      <c r="Q240"/>
      <c r="R240"/>
      <c r="S240"/>
      <c r="XFB240"/>
      <c r="XFC240"/>
    </row>
    <row r="241" spans="1:19 16382:16383" s="15" customFormat="1" ht="15" x14ac:dyDescent="0.25">
      <c r="A241"/>
      <c r="C241"/>
      <c r="D241"/>
      <c r="E241"/>
      <c r="F241"/>
      <c r="G241"/>
      <c r="H241"/>
      <c r="I241" s="16"/>
      <c r="J241"/>
      <c r="K241"/>
      <c r="L241"/>
      <c r="M241"/>
      <c r="N241"/>
      <c r="O241"/>
      <c r="P241"/>
      <c r="Q241"/>
      <c r="R241"/>
      <c r="S241"/>
      <c r="XFB241"/>
      <c r="XFC241"/>
    </row>
    <row r="242" spans="1:19 16382:16383" s="15" customFormat="1" ht="15" x14ac:dyDescent="0.25">
      <c r="A242"/>
      <c r="C242"/>
      <c r="D242"/>
      <c r="E242"/>
      <c r="F242"/>
      <c r="G242"/>
      <c r="H242"/>
      <c r="I242" s="16"/>
      <c r="J242"/>
      <c r="K242"/>
      <c r="L242"/>
      <c r="M242"/>
      <c r="N242"/>
      <c r="O242"/>
      <c r="P242"/>
      <c r="Q242"/>
      <c r="R242"/>
      <c r="S242"/>
      <c r="XFB242"/>
      <c r="XFC242"/>
    </row>
    <row r="1048574" ht="15" x14ac:dyDescent="0.25"/>
    <row r="1048575" ht="15" x14ac:dyDescent="0.25"/>
    <row r="1048576" ht="15" x14ac:dyDescent="0.25"/>
  </sheetData>
  <mergeCells count="70">
    <mergeCell ref="C233:E233"/>
    <mergeCell ref="C228:E228"/>
    <mergeCell ref="C229:E229"/>
    <mergeCell ref="C230:E230"/>
    <mergeCell ref="C231:E231"/>
    <mergeCell ref="C232:E232"/>
    <mergeCell ref="C223:E223"/>
    <mergeCell ref="C224:E224"/>
    <mergeCell ref="C225:E225"/>
    <mergeCell ref="C226:E226"/>
    <mergeCell ref="C227:E227"/>
    <mergeCell ref="C218:E218"/>
    <mergeCell ref="C219:E219"/>
    <mergeCell ref="C220:E220"/>
    <mergeCell ref="C221:E221"/>
    <mergeCell ref="C222:E222"/>
    <mergeCell ref="C213:E213"/>
    <mergeCell ref="C214:E214"/>
    <mergeCell ref="C215:E215"/>
    <mergeCell ref="C216:E216"/>
    <mergeCell ref="C217:E217"/>
    <mergeCell ref="F204:G204"/>
    <mergeCell ref="H204:I204"/>
    <mergeCell ref="J204:K204"/>
    <mergeCell ref="L204:N204"/>
    <mergeCell ref="C212:E212"/>
    <mergeCell ref="C203:E203"/>
    <mergeCell ref="F203:G203"/>
    <mergeCell ref="H203:I203"/>
    <mergeCell ref="J203:K203"/>
    <mergeCell ref="L203:N203"/>
    <mergeCell ref="D202:E202"/>
    <mergeCell ref="F202:G202"/>
    <mergeCell ref="H202:I202"/>
    <mergeCell ref="J202:K202"/>
    <mergeCell ref="L202:N202"/>
    <mergeCell ref="L18:N18"/>
    <mergeCell ref="A199:B199"/>
    <mergeCell ref="A200:N200"/>
    <mergeCell ref="C201:E201"/>
    <mergeCell ref="J201:N201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4:C15"/>
    <mergeCell ref="D14:E15"/>
    <mergeCell ref="F14:G15"/>
    <mergeCell ref="H14:J15"/>
    <mergeCell ref="K14:L14"/>
    <mergeCell ref="A1:N11"/>
    <mergeCell ref="A12:N12"/>
    <mergeCell ref="A13:D13"/>
    <mergeCell ref="E13:J13"/>
    <mergeCell ref="K13:N13"/>
  </mergeCells>
  <conditionalFormatting sqref="N20:N198">
    <cfRule type="cellIs" dxfId="2" priority="2" operator="equal">
      <formula>1</formula>
    </cfRule>
    <cfRule type="cellIs" dxfId="1" priority="3" operator="between">
      <formula>0.9</formula>
      <formula>1</formula>
    </cfRule>
    <cfRule type="cellIs" dxfId="0" priority="4" operator="greaterThan">
      <formula>1</formula>
    </cfRule>
  </conditionalFormatting>
  <printOptions horizontalCentered="1"/>
  <pageMargins left="0.51180555555555596" right="0.51180555555555596" top="0.81666666666666698" bottom="1.1069444444444401" header="0.483333333333333" footer="3.7499999999999999E-2"/>
  <pageSetup paperSize="9" scale="32" fitToHeight="0" orientation="landscape" horizontalDpi="300" verticalDpi="300" r:id="rId1"/>
  <rowBreaks count="6" manualBreakCount="6">
    <brk id="44" max="16383" man="1"/>
    <brk id="68" max="16383" man="1"/>
    <brk id="99" max="16383" man="1"/>
    <brk id="133" max="16383" man="1"/>
    <brk id="159" max="16383" man="1"/>
    <brk id="191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XEX1048576"/>
  <sheetViews>
    <sheetView view="pageBreakPreview" zoomScaleNormal="100" workbookViewId="0">
      <selection activeCell="F1" sqref="F1:K1048576"/>
    </sheetView>
  </sheetViews>
  <sheetFormatPr defaultColWidth="8.7109375" defaultRowHeight="13.9" customHeight="1" x14ac:dyDescent="0.25"/>
  <cols>
    <col min="1" max="1" width="3.28515625" customWidth="1"/>
    <col min="2" max="2" width="19.140625" customWidth="1"/>
    <col min="3" max="3" width="95.5703125" customWidth="1"/>
    <col min="4" max="4" width="18.85546875" customWidth="1"/>
    <col min="5" max="5" width="19.28515625" customWidth="1"/>
    <col min="16359" max="16384" width="11.5703125" customWidth="1"/>
  </cols>
  <sheetData>
    <row r="2" spans="2:5 16361:16378" s="124" customFormat="1" ht="17.45" customHeight="1" x14ac:dyDescent="0.3">
      <c r="B2" s="186" t="s">
        <v>379</v>
      </c>
      <c r="C2" s="186"/>
      <c r="D2" s="186"/>
      <c r="E2" s="186"/>
    </row>
    <row r="3" spans="2:5 16361:16378" s="124" customFormat="1" ht="18.75" x14ac:dyDescent="0.3">
      <c r="B3" s="186"/>
      <c r="C3" s="186"/>
      <c r="D3" s="186"/>
      <c r="E3" s="186"/>
    </row>
    <row r="4" spans="2:5 16361:16378" s="124" customFormat="1" ht="18.75" x14ac:dyDescent="0.3">
      <c r="B4" s="186"/>
      <c r="C4" s="186"/>
      <c r="D4" s="186"/>
      <c r="E4" s="186"/>
    </row>
    <row r="5" spans="2:5 16361:16378" s="124" customFormat="1" ht="18.75" x14ac:dyDescent="0.3">
      <c r="B5" s="186"/>
      <c r="C5" s="186"/>
      <c r="D5" s="186"/>
      <c r="E5" s="186"/>
    </row>
    <row r="6" spans="2:5 16361:16378" s="124" customFormat="1" ht="18.75" x14ac:dyDescent="0.3">
      <c r="B6" s="186"/>
      <c r="C6" s="186"/>
      <c r="D6" s="186"/>
      <c r="E6" s="186"/>
    </row>
    <row r="7" spans="2:5 16361:16378" s="124" customFormat="1" ht="18.75" x14ac:dyDescent="0.3">
      <c r="B7" s="186"/>
      <c r="C7" s="186"/>
      <c r="D7" s="186"/>
      <c r="E7" s="186"/>
    </row>
    <row r="8" spans="2:5 16361:16378" s="124" customFormat="1" ht="17.45" customHeight="1" x14ac:dyDescent="0.3">
      <c r="B8" s="187" t="s">
        <v>380</v>
      </c>
      <c r="C8" s="187"/>
      <c r="D8" s="187"/>
      <c r="E8" s="187"/>
    </row>
    <row r="9" spans="2:5 16361:16378" s="124" customFormat="1" ht="32.85" customHeight="1" x14ac:dyDescent="0.3">
      <c r="B9" s="188" t="s">
        <v>381</v>
      </c>
      <c r="C9" s="188"/>
      <c r="D9" s="189" t="s">
        <v>2</v>
      </c>
      <c r="E9" s="189"/>
    </row>
    <row r="10" spans="2:5 16361:16378" s="124" customFormat="1" ht="17.45" customHeight="1" x14ac:dyDescent="0.3">
      <c r="B10" s="190" t="s">
        <v>382</v>
      </c>
      <c r="C10" s="190"/>
      <c r="D10" s="189"/>
      <c r="E10" s="189"/>
    </row>
    <row r="11" spans="2:5 16361:16378" s="124" customFormat="1" ht="18.75" x14ac:dyDescent="0.3">
      <c r="B11" s="125" t="s">
        <v>17</v>
      </c>
      <c r="C11" s="126" t="s">
        <v>383</v>
      </c>
      <c r="D11" s="126" t="s">
        <v>384</v>
      </c>
      <c r="E11" s="127" t="s">
        <v>20</v>
      </c>
    </row>
    <row r="12" spans="2:5 16361:16378" s="124" customFormat="1" ht="18.75" x14ac:dyDescent="0.3">
      <c r="B12" s="191"/>
      <c r="C12" s="191"/>
      <c r="D12" s="191"/>
      <c r="E12" s="191"/>
    </row>
    <row r="13" spans="2:5 16361:16378" s="124" customFormat="1" ht="18.75" x14ac:dyDescent="0.3">
      <c r="B13" s="128">
        <v>3</v>
      </c>
      <c r="C13" s="129" t="str">
        <f>VLOOKUP(B13,'MEDIÇÃO 7'!$A$20:$C$199,2,0)</f>
        <v>MOVIMENTAÇÃO DE TERRA</v>
      </c>
      <c r="D13" s="130"/>
      <c r="E13" s="131"/>
    </row>
    <row r="14" spans="2:5 16361:16378" s="124" customFormat="1" ht="18.75" x14ac:dyDescent="0.3">
      <c r="B14" s="132" t="s">
        <v>45</v>
      </c>
      <c r="C14" s="133" t="str">
        <f>VLOOKUP(B14,'MEDIÇÃO 7'!$A$20:$C$199,2,0)</f>
        <v>Aterro com areia em áreas de calçada, inclusive fornecimento e adensamento</v>
      </c>
      <c r="D14" s="134" t="str">
        <f>VLOOKUP(B14,'MEDIÇÃO 7'!$A$20:$C$198,3,0)</f>
        <v>m3</v>
      </c>
      <c r="E14" s="192">
        <f>SUM(D15)</f>
        <v>13.4</v>
      </c>
    </row>
    <row r="15" spans="2:5 16361:16378" s="135" customFormat="1" ht="17.45" customHeight="1" x14ac:dyDescent="0.3">
      <c r="B15" s="193" t="s">
        <v>385</v>
      </c>
      <c r="C15" s="193"/>
      <c r="D15" s="136">
        <v>13.4</v>
      </c>
      <c r="E15" s="192"/>
    </row>
    <row r="16" spans="2:5 16361:16378" s="124" customFormat="1" ht="18.75" x14ac:dyDescent="0.3">
      <c r="B16" s="191"/>
      <c r="C16" s="191"/>
      <c r="D16" s="191"/>
      <c r="E16" s="191"/>
      <c r="XEG16" s="135"/>
      <c r="XEH16" s="135"/>
      <c r="XEI16" s="135"/>
      <c r="XEJ16" s="135"/>
      <c r="XEK16" s="135"/>
      <c r="XEL16" s="135"/>
      <c r="XEM16" s="135"/>
      <c r="XEN16" s="135"/>
      <c r="XEO16" s="135"/>
      <c r="XEP16" s="135"/>
      <c r="XEQ16" s="135"/>
      <c r="XER16" s="135"/>
      <c r="XES16" s="135"/>
      <c r="XET16" s="135"/>
      <c r="XEU16" s="135"/>
      <c r="XEV16" s="135"/>
      <c r="XEW16" s="135"/>
      <c r="XEX16" s="135"/>
    </row>
    <row r="17" spans="2:5 16361:16378" s="124" customFormat="1" ht="18.75" x14ac:dyDescent="0.3">
      <c r="B17" s="128">
        <v>7</v>
      </c>
      <c r="C17" s="129" t="str">
        <f>VLOOKUP(B17,'MEDIÇÃO 7'!$A$20:$C$199,2,0)</f>
        <v>REVESTIMENTOS</v>
      </c>
      <c r="D17" s="130"/>
      <c r="E17" s="131"/>
      <c r="XEG17" s="135"/>
      <c r="XEH17" s="135"/>
      <c r="XEI17" s="135"/>
      <c r="XEJ17" s="135"/>
      <c r="XEK17" s="135"/>
      <c r="XEL17" s="135"/>
      <c r="XEM17" s="135"/>
      <c r="XEN17" s="135"/>
      <c r="XEO17" s="135"/>
      <c r="XEP17" s="135"/>
      <c r="XEQ17" s="135"/>
      <c r="XER17" s="135"/>
      <c r="XES17" s="135"/>
      <c r="XET17" s="135"/>
      <c r="XEU17" s="135"/>
      <c r="XEV17" s="135"/>
      <c r="XEW17" s="135"/>
      <c r="XEX17" s="135"/>
    </row>
    <row r="18" spans="2:5 16361:16378" s="124" customFormat="1" ht="56.25" x14ac:dyDescent="0.3">
      <c r="B18" s="132" t="s">
        <v>86</v>
      </c>
      <c r="C18" s="137" t="str">
        <f>VLOOKUP(B18,'MEDIÇÃO 7'!$A$20:$C$199,2,0)</f>
        <v>Azulejo branco 15 x 15 cm, juntas a prumo, assentado com argamassa de cimento colante, inclusive rejuntamento com cimento branco, marcas de referência eliane, cecrisa ou portobello</v>
      </c>
      <c r="D18" s="138" t="str">
        <f>VLOOKUP(B18,'MEDIÇÃO 7'!$A$20:$C$198,3,0)</f>
        <v>m2</v>
      </c>
      <c r="E18" s="194">
        <f>SUM(D19:D22)</f>
        <v>68.84</v>
      </c>
      <c r="XEG18" s="135"/>
      <c r="XEH18" s="135"/>
      <c r="XEI18" s="135"/>
      <c r="XEJ18" s="135"/>
      <c r="XEK18" s="135"/>
      <c r="XEL18" s="135"/>
      <c r="XEM18" s="135"/>
      <c r="XEN18" s="135"/>
      <c r="XEO18" s="135"/>
      <c r="XEP18" s="135"/>
      <c r="XEQ18" s="135"/>
      <c r="XER18" s="135"/>
      <c r="XES18" s="135"/>
      <c r="XET18" s="135"/>
      <c r="XEU18" s="135"/>
      <c r="XEV18" s="135"/>
      <c r="XEW18" s="135"/>
      <c r="XEX18" s="135"/>
    </row>
    <row r="19" spans="2:5 16361:16378" s="124" customFormat="1" ht="18.75" x14ac:dyDescent="0.3">
      <c r="B19" s="195" t="s">
        <v>386</v>
      </c>
      <c r="C19" s="195"/>
      <c r="D19" s="139">
        <v>18.100000000000001</v>
      </c>
      <c r="E19" s="194"/>
    </row>
    <row r="20" spans="2:5 16361:16378" s="124" customFormat="1" ht="18.75" x14ac:dyDescent="0.3">
      <c r="B20" s="195" t="s">
        <v>387</v>
      </c>
      <c r="C20" s="195"/>
      <c r="D20" s="139">
        <v>18.100000000000001</v>
      </c>
      <c r="E20" s="194"/>
    </row>
    <row r="21" spans="2:5 16361:16378" s="124" customFormat="1" ht="18.75" x14ac:dyDescent="0.3">
      <c r="B21" s="195" t="s">
        <v>388</v>
      </c>
      <c r="C21" s="195"/>
      <c r="D21" s="139">
        <v>16.32</v>
      </c>
      <c r="E21" s="194"/>
    </row>
    <row r="22" spans="2:5 16361:16378" s="124" customFormat="1" ht="18.75" x14ac:dyDescent="0.3">
      <c r="B22" s="195" t="s">
        <v>389</v>
      </c>
      <c r="C22" s="195"/>
      <c r="D22" s="139">
        <v>16.32</v>
      </c>
      <c r="E22" s="194"/>
    </row>
    <row r="23" spans="2:5 16361:16378" s="124" customFormat="1" ht="18.75" x14ac:dyDescent="0.3">
      <c r="B23" s="191"/>
      <c r="C23" s="191"/>
      <c r="D23" s="191"/>
      <c r="E23" s="191"/>
    </row>
    <row r="24" spans="2:5 16361:16378" s="124" customFormat="1" ht="18.75" x14ac:dyDescent="0.3">
      <c r="B24" s="128">
        <v>8</v>
      </c>
      <c r="C24" s="129" t="str">
        <f>VLOOKUP(B24,'MEDIÇÃO 7'!$A$20:$C$199,2,0)</f>
        <v>PISOS</v>
      </c>
      <c r="D24" s="130"/>
      <c r="E24" s="131"/>
    </row>
    <row r="25" spans="2:5 16361:16378" s="124" customFormat="1" ht="56.25" x14ac:dyDescent="0.3">
      <c r="B25" s="132" t="s">
        <v>93</v>
      </c>
      <c r="C25" s="137" t="str">
        <f>VLOOKUP(B25,'MEDIÇÃO 7'!$A$20:$C$199,2,0)</f>
        <v>Piso argamassa alta resistência tipo granilite ou equiv de qualidade comprovada, esp de 10mm, com juntas plástica em quadros de 1m, na cor natural, com acabamento polido mecanizado, inclusive regularização e=3.0cm</v>
      </c>
      <c r="D25" s="138" t="str">
        <f>VLOOKUP(B25,'MEDIÇÃO 7'!$A$20:$C$198,3,0)</f>
        <v>m2</v>
      </c>
      <c r="E25" s="194">
        <f>SUM(D26:D27)</f>
        <v>0</v>
      </c>
    </row>
    <row r="26" spans="2:5 16361:16378" s="124" customFormat="1" ht="18.75" x14ac:dyDescent="0.3">
      <c r="B26" s="195" t="s">
        <v>390</v>
      </c>
      <c r="C26" s="195"/>
      <c r="D26" s="139">
        <v>0</v>
      </c>
      <c r="E26" s="194"/>
    </row>
    <row r="27" spans="2:5 16361:16378" s="124" customFormat="1" ht="17.45" customHeight="1" x14ac:dyDescent="0.3">
      <c r="B27" s="196" t="s">
        <v>391</v>
      </c>
      <c r="C27" s="196"/>
      <c r="D27" s="196"/>
      <c r="E27" s="194"/>
    </row>
    <row r="28" spans="2:5 16361:16378" s="124" customFormat="1" ht="18.75" x14ac:dyDescent="0.3">
      <c r="B28" s="191"/>
      <c r="C28" s="191"/>
      <c r="D28" s="191"/>
      <c r="E28" s="191"/>
    </row>
    <row r="29" spans="2:5 16361:16378" s="124" customFormat="1" ht="18.75" x14ac:dyDescent="0.3">
      <c r="B29" s="128">
        <v>9</v>
      </c>
      <c r="C29" s="129" t="str">
        <f>VLOOKUP(B29,'MEDIÇÃO 7'!$A$20:$C$199,2,0)</f>
        <v>TETOS E FORROS</v>
      </c>
      <c r="D29" s="130"/>
      <c r="E29" s="131"/>
    </row>
    <row r="30" spans="2:5 16361:16378" s="124" customFormat="1" ht="18.75" x14ac:dyDescent="0.3">
      <c r="B30" s="132" t="s">
        <v>102</v>
      </c>
      <c r="C30" s="137" t="str">
        <f>VLOOKUP(B30,'MEDIÇÃO 7'!$A$20:$C$199,2,0)</f>
        <v>Forro de gesso acabamento tipo liso</v>
      </c>
      <c r="D30" s="138" t="str">
        <f>VLOOKUP(B30,'MEDIÇÃO 7'!$A$20:$C$198,3,0)</f>
        <v>m2</v>
      </c>
      <c r="E30" s="194">
        <f>SUM(D31:D45)</f>
        <v>202.24</v>
      </c>
    </row>
    <row r="31" spans="2:5 16361:16378" s="124" customFormat="1" ht="18.75" x14ac:dyDescent="0.3">
      <c r="B31" s="195" t="s">
        <v>392</v>
      </c>
      <c r="C31" s="195"/>
      <c r="D31" s="139">
        <v>45.56</v>
      </c>
      <c r="E31" s="194"/>
    </row>
    <row r="32" spans="2:5 16361:16378" s="124" customFormat="1" ht="17.45" customHeight="1" x14ac:dyDescent="0.3">
      <c r="B32" s="195" t="s">
        <v>393</v>
      </c>
      <c r="C32" s="195"/>
      <c r="D32" s="139">
        <v>29.48</v>
      </c>
      <c r="E32" s="194"/>
    </row>
    <row r="33" spans="2:5" s="124" customFormat="1" ht="17.45" customHeight="1" x14ac:dyDescent="0.3">
      <c r="B33" s="195" t="s">
        <v>394</v>
      </c>
      <c r="C33" s="195"/>
      <c r="D33" s="139">
        <v>12.35</v>
      </c>
      <c r="E33" s="194"/>
    </row>
    <row r="34" spans="2:5" s="124" customFormat="1" ht="17.45" customHeight="1" x14ac:dyDescent="0.3">
      <c r="B34" s="197" t="s">
        <v>395</v>
      </c>
      <c r="C34" s="197"/>
      <c r="D34" s="139">
        <v>14.98</v>
      </c>
      <c r="E34" s="194"/>
    </row>
    <row r="35" spans="2:5" s="124" customFormat="1" ht="17.45" customHeight="1" x14ac:dyDescent="0.3">
      <c r="B35" s="197" t="s">
        <v>396</v>
      </c>
      <c r="C35" s="197"/>
      <c r="D35" s="140">
        <v>6.12</v>
      </c>
      <c r="E35" s="194"/>
    </row>
    <row r="36" spans="2:5" s="124" customFormat="1" ht="17.45" customHeight="1" x14ac:dyDescent="0.3">
      <c r="B36" s="197" t="s">
        <v>397</v>
      </c>
      <c r="C36" s="197"/>
      <c r="D36" s="140">
        <v>11.85</v>
      </c>
      <c r="E36" s="194"/>
    </row>
    <row r="37" spans="2:5" s="124" customFormat="1" ht="17.45" customHeight="1" x14ac:dyDescent="0.3">
      <c r="B37" s="197" t="s">
        <v>398</v>
      </c>
      <c r="C37" s="197"/>
      <c r="D37" s="140">
        <v>4.2</v>
      </c>
      <c r="E37" s="194"/>
    </row>
    <row r="38" spans="2:5" s="124" customFormat="1" ht="17.45" customHeight="1" x14ac:dyDescent="0.3">
      <c r="B38" s="197" t="s">
        <v>399</v>
      </c>
      <c r="C38" s="197"/>
      <c r="D38" s="140">
        <v>4.62</v>
      </c>
      <c r="E38" s="194"/>
    </row>
    <row r="39" spans="2:5" s="124" customFormat="1" ht="17.45" customHeight="1" x14ac:dyDescent="0.3">
      <c r="B39" s="197" t="s">
        <v>400</v>
      </c>
      <c r="C39" s="197"/>
      <c r="D39" s="140">
        <v>3.79</v>
      </c>
      <c r="E39" s="194"/>
    </row>
    <row r="40" spans="2:5" s="124" customFormat="1" ht="17.45" customHeight="1" x14ac:dyDescent="0.3">
      <c r="B40" s="197" t="s">
        <v>401</v>
      </c>
      <c r="C40" s="197"/>
      <c r="D40" s="140">
        <v>3.79</v>
      </c>
      <c r="E40" s="194"/>
    </row>
    <row r="41" spans="2:5" s="124" customFormat="1" ht="17.45" customHeight="1" x14ac:dyDescent="0.3">
      <c r="B41" s="197" t="s">
        <v>402</v>
      </c>
      <c r="C41" s="197"/>
      <c r="D41" s="140">
        <v>2.99</v>
      </c>
      <c r="E41" s="194"/>
    </row>
    <row r="42" spans="2:5" s="124" customFormat="1" ht="17.45" customHeight="1" x14ac:dyDescent="0.3">
      <c r="B42" s="197" t="s">
        <v>403</v>
      </c>
      <c r="C42" s="197"/>
      <c r="D42" s="140">
        <v>2.99</v>
      </c>
      <c r="E42" s="194"/>
    </row>
    <row r="43" spans="2:5" s="124" customFormat="1" ht="17.45" customHeight="1" x14ac:dyDescent="0.3">
      <c r="B43" s="197" t="s">
        <v>404</v>
      </c>
      <c r="C43" s="197"/>
      <c r="D43" s="140">
        <v>13.91</v>
      </c>
      <c r="E43" s="194"/>
    </row>
    <row r="44" spans="2:5" s="124" customFormat="1" ht="17.45" customHeight="1" x14ac:dyDescent="0.3">
      <c r="B44" s="197" t="s">
        <v>405</v>
      </c>
      <c r="C44" s="197"/>
      <c r="D44" s="140">
        <v>19.25</v>
      </c>
      <c r="E44" s="194"/>
    </row>
    <row r="45" spans="2:5" s="124" customFormat="1" ht="17.45" customHeight="1" x14ac:dyDescent="0.3">
      <c r="B45" s="197" t="s">
        <v>406</v>
      </c>
      <c r="C45" s="197"/>
      <c r="D45" s="140">
        <v>26.36</v>
      </c>
      <c r="E45" s="194"/>
    </row>
    <row r="46" spans="2:5" s="124" customFormat="1" ht="18.75" x14ac:dyDescent="0.3">
      <c r="B46" s="191"/>
      <c r="C46" s="191"/>
      <c r="D46" s="191"/>
      <c r="E46" s="191"/>
    </row>
    <row r="47" spans="2:5" s="124" customFormat="1" ht="18.75" x14ac:dyDescent="0.3">
      <c r="B47" s="128">
        <v>10</v>
      </c>
      <c r="C47" s="129" t="str">
        <f>VLOOKUP(B47,'MEDIÇÃO 7'!$A$20:$C$199,2,0)</f>
        <v>PINTURA</v>
      </c>
      <c r="D47" s="130"/>
      <c r="E47" s="131"/>
    </row>
    <row r="48" spans="2:5" s="124" customFormat="1" ht="18.75" x14ac:dyDescent="0.3">
      <c r="B48" s="128" t="s">
        <v>117</v>
      </c>
      <c r="C48" s="129" t="str">
        <f>VLOOKUP(B48,'MEDIÇÃO 7'!$A$20:$C$199,2,0)</f>
        <v>SOBRE METAL</v>
      </c>
      <c r="D48" s="130"/>
      <c r="E48" s="131"/>
    </row>
    <row r="49" spans="2:5" s="124" customFormat="1" ht="37.5" x14ac:dyDescent="0.3">
      <c r="B49" s="132" t="s">
        <v>119</v>
      </c>
      <c r="C49" s="137" t="str">
        <f>VLOOKUP(B49,'MEDIÇÃO 7'!$A$20:$C$199,2,0)</f>
        <v>Pintura sobre metal, aplicação manual, com duas demãos de tinta esmalte sintético, referência suvinil, coral ou metalatex, inclusive uma demão de fundo anticorrosivo</v>
      </c>
      <c r="D49" s="138" t="str">
        <f>VLOOKUP(B49,'MEDIÇÃO 7'!$A$20:$C$198,3,0)</f>
        <v>m2</v>
      </c>
      <c r="E49" s="194">
        <f>SUM(D50:D64)</f>
        <v>38.72</v>
      </c>
    </row>
    <row r="50" spans="2:5" s="124" customFormat="1" ht="17.45" customHeight="1" x14ac:dyDescent="0.3">
      <c r="B50" s="198" t="s">
        <v>407</v>
      </c>
      <c r="C50" s="198"/>
      <c r="D50" s="136"/>
      <c r="E50" s="194"/>
    </row>
    <row r="51" spans="2:5" s="124" customFormat="1" ht="17.45" customHeight="1" x14ac:dyDescent="0.3">
      <c r="B51" s="197" t="s">
        <v>408</v>
      </c>
      <c r="C51" s="197"/>
      <c r="D51" s="136">
        <v>13.2</v>
      </c>
      <c r="E51" s="194"/>
    </row>
    <row r="52" spans="2:5" s="124" customFormat="1" ht="17.45" customHeight="1" x14ac:dyDescent="0.3">
      <c r="B52" s="197" t="s">
        <v>409</v>
      </c>
      <c r="C52" s="197"/>
      <c r="D52" s="136">
        <v>3.3</v>
      </c>
      <c r="E52" s="194"/>
    </row>
    <row r="53" spans="2:5" s="124" customFormat="1" ht="17.45" customHeight="1" x14ac:dyDescent="0.3">
      <c r="B53" s="197" t="s">
        <v>410</v>
      </c>
      <c r="C53" s="197"/>
      <c r="D53" s="136">
        <v>3.3</v>
      </c>
      <c r="E53" s="194"/>
    </row>
    <row r="54" spans="2:5" s="124" customFormat="1" ht="17.45" customHeight="1" x14ac:dyDescent="0.3">
      <c r="B54" s="197" t="s">
        <v>411</v>
      </c>
      <c r="C54" s="197"/>
      <c r="D54" s="136">
        <v>4.4000000000000004</v>
      </c>
      <c r="E54" s="194"/>
    </row>
    <row r="55" spans="2:5" s="124" customFormat="1" ht="17.45" customHeight="1" x14ac:dyDescent="0.3">
      <c r="B55" s="197" t="s">
        <v>412</v>
      </c>
      <c r="C55" s="197"/>
      <c r="D55" s="136">
        <v>3.3</v>
      </c>
      <c r="E55" s="194"/>
    </row>
    <row r="56" spans="2:5" s="124" customFormat="1" ht="17.45" customHeight="1" x14ac:dyDescent="0.3">
      <c r="B56" s="197" t="s">
        <v>413</v>
      </c>
      <c r="C56" s="197"/>
      <c r="D56" s="136">
        <v>3.3</v>
      </c>
      <c r="E56" s="194"/>
    </row>
    <row r="57" spans="2:5" s="124" customFormat="1" ht="17.45" customHeight="1" x14ac:dyDescent="0.3">
      <c r="B57" s="198" t="s">
        <v>414</v>
      </c>
      <c r="C57" s="198"/>
      <c r="D57" s="136"/>
      <c r="E57" s="194"/>
    </row>
    <row r="58" spans="2:5" s="124" customFormat="1" ht="17.45" customHeight="1" x14ac:dyDescent="0.3">
      <c r="B58" s="197" t="s">
        <v>415</v>
      </c>
      <c r="C58" s="197"/>
      <c r="D58" s="136">
        <v>0.72</v>
      </c>
      <c r="E58" s="194"/>
    </row>
    <row r="59" spans="2:5" s="124" customFormat="1" ht="17.45" customHeight="1" x14ac:dyDescent="0.3">
      <c r="B59" s="197" t="s">
        <v>416</v>
      </c>
      <c r="C59" s="197"/>
      <c r="D59" s="136">
        <v>0.72</v>
      </c>
      <c r="E59" s="194"/>
    </row>
    <row r="60" spans="2:5" s="124" customFormat="1" ht="17.45" customHeight="1" x14ac:dyDescent="0.3">
      <c r="B60" s="193" t="s">
        <v>417</v>
      </c>
      <c r="C60" s="193"/>
      <c r="D60" s="136">
        <v>0.72</v>
      </c>
      <c r="E60" s="194"/>
    </row>
    <row r="61" spans="2:5" s="124" customFormat="1" ht="17.45" customHeight="1" x14ac:dyDescent="0.3">
      <c r="B61" s="197" t="s">
        <v>418</v>
      </c>
      <c r="C61" s="197"/>
      <c r="D61" s="136">
        <v>0.72</v>
      </c>
      <c r="E61" s="194"/>
    </row>
    <row r="62" spans="2:5" s="124" customFormat="1" ht="17.45" customHeight="1" x14ac:dyDescent="0.3">
      <c r="B62" s="193" t="s">
        <v>419</v>
      </c>
      <c r="C62" s="193"/>
      <c r="D62" s="136">
        <v>0.72</v>
      </c>
      <c r="E62" s="194"/>
    </row>
    <row r="63" spans="2:5" s="124" customFormat="1" ht="17.45" customHeight="1" x14ac:dyDescent="0.3">
      <c r="B63" s="193" t="s">
        <v>420</v>
      </c>
      <c r="C63" s="193"/>
      <c r="D63" s="136">
        <v>0.72</v>
      </c>
      <c r="E63" s="194"/>
    </row>
    <row r="64" spans="2:5" s="124" customFormat="1" ht="17.45" customHeight="1" x14ac:dyDescent="0.3">
      <c r="B64" s="193" t="s">
        <v>421</v>
      </c>
      <c r="C64" s="193"/>
      <c r="D64" s="141">
        <v>3.6</v>
      </c>
      <c r="E64" s="194"/>
    </row>
    <row r="65" spans="2:5" s="124" customFormat="1" ht="18.75" x14ac:dyDescent="0.3">
      <c r="B65" s="128">
        <v>12</v>
      </c>
      <c r="C65" s="129" t="str">
        <f>VLOOKUP(B65,'MEDIÇÃO 7'!$A$20:$C$199,2,0)</f>
        <v>INSTALAÇÕES ELÉTRICAS</v>
      </c>
      <c r="D65" s="130"/>
      <c r="E65" s="131"/>
    </row>
    <row r="66" spans="2:5" s="124" customFormat="1" ht="18.75" x14ac:dyDescent="0.3">
      <c r="B66" s="128" t="s">
        <v>144</v>
      </c>
      <c r="C66" s="129" t="str">
        <f>VLOOKUP(B66,'MEDIÇÃO 7'!$A$20:$C$199,2,0)</f>
        <v>QUADRO DE DISTRIBUIÇÃO</v>
      </c>
      <c r="D66" s="130"/>
      <c r="E66" s="131"/>
    </row>
    <row r="67" spans="2:5" s="124" customFormat="1" ht="33.6" customHeight="1" x14ac:dyDescent="0.3">
      <c r="B67" s="132" t="s">
        <v>145</v>
      </c>
      <c r="C67" s="137" t="str">
        <f>VLOOKUP(B67,'MEDIÇÃO 7'!$A$20:$C$199,2,0)</f>
        <v>Mini-disjuntor monopolar 10a, curva c, 5ka, 127/220vca, referência siemens, ge, schneider ou equivalente</v>
      </c>
      <c r="D67" s="138" t="str">
        <f>VLOOKUP(B67,'MEDIÇÃO 7'!$A$20:$C$198,3,0)</f>
        <v>und</v>
      </c>
      <c r="E67" s="194">
        <f>SUM(D68:D71)</f>
        <v>4</v>
      </c>
    </row>
    <row r="68" spans="2:5" s="124" customFormat="1" ht="17.45" customHeight="1" x14ac:dyDescent="0.3">
      <c r="B68" s="193" t="s">
        <v>422</v>
      </c>
      <c r="C68" s="193"/>
      <c r="D68" s="142">
        <v>1</v>
      </c>
      <c r="E68" s="194"/>
    </row>
    <row r="69" spans="2:5" s="124" customFormat="1" ht="17.45" customHeight="1" x14ac:dyDescent="0.3">
      <c r="B69" s="193" t="s">
        <v>423</v>
      </c>
      <c r="C69" s="193"/>
      <c r="D69" s="139">
        <v>1</v>
      </c>
      <c r="E69" s="194"/>
    </row>
    <row r="70" spans="2:5" s="124" customFormat="1" ht="17.45" customHeight="1" x14ac:dyDescent="0.3">
      <c r="B70" s="193" t="s">
        <v>424</v>
      </c>
      <c r="C70" s="193"/>
      <c r="D70" s="139">
        <v>1</v>
      </c>
      <c r="E70" s="194"/>
    </row>
    <row r="71" spans="2:5" s="124" customFormat="1" ht="17.45" customHeight="1" x14ac:dyDescent="0.3">
      <c r="B71" s="193" t="s">
        <v>425</v>
      </c>
      <c r="C71" s="193"/>
      <c r="D71" s="139">
        <v>1</v>
      </c>
      <c r="E71" s="194"/>
    </row>
    <row r="72" spans="2:5" s="124" customFormat="1" ht="37.5" x14ac:dyDescent="0.3">
      <c r="B72" s="132" t="s">
        <v>147</v>
      </c>
      <c r="C72" s="137" t="str">
        <f>VLOOKUP(B72,'MEDIÇÃO 7'!$A$20:$C$199,2,0)</f>
        <v>Mini-disjuntor monopolar 16a, curva c, 5ka, 127/220vca, referência siemens, ge, schneider ou equivalente</v>
      </c>
      <c r="D72" s="138" t="str">
        <f>VLOOKUP(B72,'MEDIÇÃO 7'!$A$20:$C$198,3,0)</f>
        <v>und</v>
      </c>
      <c r="E72" s="194">
        <f>SUM(D72:D76)</f>
        <v>1</v>
      </c>
    </row>
    <row r="73" spans="2:5" s="124" customFormat="1" ht="17.45" customHeight="1" x14ac:dyDescent="0.3">
      <c r="B73" s="193" t="s">
        <v>426</v>
      </c>
      <c r="C73" s="193"/>
      <c r="D73" s="142">
        <v>1</v>
      </c>
      <c r="E73" s="194"/>
    </row>
    <row r="74" spans="2:5" s="124" customFormat="1" ht="17.45" customHeight="1" x14ac:dyDescent="0.3">
      <c r="B74" s="193" t="s">
        <v>427</v>
      </c>
      <c r="C74" s="193"/>
      <c r="D74" s="139">
        <v>1</v>
      </c>
      <c r="E74" s="194"/>
    </row>
    <row r="75" spans="2:5" s="124" customFormat="1" ht="17.45" customHeight="1" x14ac:dyDescent="0.3">
      <c r="B75" s="193" t="s">
        <v>428</v>
      </c>
      <c r="C75" s="193"/>
      <c r="D75" s="139">
        <v>1</v>
      </c>
      <c r="E75" s="194"/>
    </row>
    <row r="76" spans="2:5" s="124" customFormat="1" ht="17.45" customHeight="1" x14ac:dyDescent="0.3">
      <c r="B76" s="193" t="s">
        <v>429</v>
      </c>
      <c r="C76" s="193"/>
      <c r="D76" s="139">
        <v>-2</v>
      </c>
      <c r="E76" s="194"/>
    </row>
    <row r="77" spans="2:5" s="124" customFormat="1" ht="37.5" x14ac:dyDescent="0.3">
      <c r="B77" s="132" t="s">
        <v>155</v>
      </c>
      <c r="C77" s="137" t="str">
        <f>VLOOKUP(B77,'MEDIÇÃO 7'!$A$20:$C$199,2,0)</f>
        <v>Mini-disjuntor bipolar 16a, curva c, 5ka, 127/220vca, referência siemens, ge, schneider ou equivalente</v>
      </c>
      <c r="D77" s="138" t="str">
        <f>VLOOKUP(B77,'MEDIÇÃO 7'!$A$20:$C$198,3,0)</f>
        <v>und</v>
      </c>
      <c r="E77" s="194">
        <f>SUM(D78:D81)</f>
        <v>4</v>
      </c>
    </row>
    <row r="78" spans="2:5" s="124" customFormat="1" ht="17.45" customHeight="1" x14ac:dyDescent="0.3">
      <c r="B78" s="193" t="s">
        <v>430</v>
      </c>
      <c r="C78" s="193"/>
      <c r="D78" s="142">
        <v>1</v>
      </c>
      <c r="E78" s="194"/>
    </row>
    <row r="79" spans="2:5" s="124" customFormat="1" ht="17.45" customHeight="1" x14ac:dyDescent="0.3">
      <c r="B79" s="193" t="s">
        <v>431</v>
      </c>
      <c r="C79" s="193"/>
      <c r="D79" s="139">
        <v>1</v>
      </c>
      <c r="E79" s="194"/>
    </row>
    <row r="80" spans="2:5" s="124" customFormat="1" ht="17.45" customHeight="1" x14ac:dyDescent="0.3">
      <c r="B80" s="193" t="s">
        <v>432</v>
      </c>
      <c r="C80" s="193"/>
      <c r="D80" s="139">
        <v>1</v>
      </c>
      <c r="E80" s="194"/>
    </row>
    <row r="81" spans="2:5" s="124" customFormat="1" ht="17.45" customHeight="1" x14ac:dyDescent="0.3">
      <c r="B81" s="193" t="s">
        <v>433</v>
      </c>
      <c r="C81" s="193"/>
      <c r="D81" s="139">
        <v>1</v>
      </c>
      <c r="E81" s="194"/>
    </row>
    <row r="82" spans="2:5" s="124" customFormat="1" ht="37.5" x14ac:dyDescent="0.3">
      <c r="B82" s="132" t="s">
        <v>157</v>
      </c>
      <c r="C82" s="137" t="str">
        <f>VLOOKUP(B82,'MEDIÇÃO 7'!$A$20:$C$199,2,0)</f>
        <v>Mini-disjuntor tripolar 90 a, curva c, 5ka, 127/220vca, referência siemens, ge, schneider ou equivalente</v>
      </c>
      <c r="D82" s="138" t="str">
        <f>VLOOKUP(B82,'MEDIÇÃO 7'!$A$20:$C$198,3,0)</f>
        <v>und</v>
      </c>
      <c r="E82" s="194">
        <f>D83</f>
        <v>1</v>
      </c>
    </row>
    <row r="83" spans="2:5" s="124" customFormat="1" ht="17.45" customHeight="1" x14ac:dyDescent="0.3">
      <c r="B83" s="193" t="s">
        <v>434</v>
      </c>
      <c r="C83" s="193"/>
      <c r="D83" s="142">
        <v>1</v>
      </c>
      <c r="E83" s="194"/>
    </row>
    <row r="84" spans="2:5" s="124" customFormat="1" ht="37.5" x14ac:dyDescent="0.3">
      <c r="B84" s="132" t="s">
        <v>159</v>
      </c>
      <c r="C84" s="137" t="str">
        <f>VLOOKUP(B84,'MEDIÇÃO 7'!$A$20:$C$199,2,0)</f>
        <v>Interruptor diferencial bipolar dr 25a, 30ma ? 6ka, referência siemens, schneider, weg ou equivalente</v>
      </c>
      <c r="D84" s="138" t="str">
        <f>VLOOKUP(B84,'MEDIÇÃO 7'!$A$20:$C$198,3,0)</f>
        <v>und</v>
      </c>
      <c r="E84" s="194">
        <f>D85</f>
        <v>1</v>
      </c>
    </row>
    <row r="85" spans="2:5" s="124" customFormat="1" ht="17.45" customHeight="1" x14ac:dyDescent="0.3">
      <c r="B85" s="193" t="s">
        <v>435</v>
      </c>
      <c r="C85" s="193"/>
      <c r="D85" s="142">
        <v>1</v>
      </c>
      <c r="E85" s="194"/>
    </row>
    <row r="86" spans="2:5" s="124" customFormat="1" ht="37.5" x14ac:dyDescent="0.3">
      <c r="B86" s="132" t="s">
        <v>161</v>
      </c>
      <c r="C86" s="137" t="str">
        <f>VLOOKUP(B86,'MEDIÇÃO 7'!$A$20:$C$199,2,0)</f>
        <v>Interruptor diferencial bipolar dr 40a, 30ma ? 6ka, referência siemens, schneider, weg ou equivalente</v>
      </c>
      <c r="D86" s="138" t="str">
        <f>VLOOKUP(B86,'MEDIÇÃO 7'!$A$20:$C$198,3,0)</f>
        <v>und</v>
      </c>
      <c r="E86" s="194">
        <f>D87</f>
        <v>1</v>
      </c>
    </row>
    <row r="87" spans="2:5" s="124" customFormat="1" ht="17.45" customHeight="1" x14ac:dyDescent="0.3">
      <c r="B87" s="193" t="s">
        <v>436</v>
      </c>
      <c r="C87" s="193"/>
      <c r="D87" s="142">
        <v>1</v>
      </c>
      <c r="E87" s="194"/>
    </row>
    <row r="88" spans="2:5" s="124" customFormat="1" ht="18.75" x14ac:dyDescent="0.3">
      <c r="B88" s="128" t="s">
        <v>163</v>
      </c>
      <c r="C88" s="129" t="str">
        <f>VLOOKUP(B88,'MEDIÇÃO 7'!$A$20:$C$199,2,0)</f>
        <v>PONTOS ELÉTRICOS/ CABOS E ELETRODUTOS</v>
      </c>
      <c r="D88" s="130"/>
      <c r="E88" s="131"/>
    </row>
    <row r="89" spans="2:5" s="124" customFormat="1" ht="37.5" x14ac:dyDescent="0.3">
      <c r="B89" s="132" t="s">
        <v>165</v>
      </c>
      <c r="C89" s="137" t="str">
        <f>VLOOKUP(B89,'MEDIÇÃO 7'!$A$20:$C$199,2,0)</f>
        <v>Ponto padrão de luz no teto - considerando eletroduto pvc rígido de 3/4" inclusive conexões (4.5m), fio isolado pvc de 2.5mm2 (16.2m) e caixa pvc 4x4" (1 und)</v>
      </c>
      <c r="D89" s="138" t="str">
        <f>VLOOKUP(B89,'MEDIÇÃO 7'!$A$20:$C$198,3,0)</f>
        <v>und</v>
      </c>
      <c r="E89" s="194">
        <f>SUM(D90:D104)</f>
        <v>27</v>
      </c>
    </row>
    <row r="90" spans="2:5" s="124" customFormat="1" ht="17.45" customHeight="1" x14ac:dyDescent="0.3">
      <c r="B90" s="193" t="s">
        <v>437</v>
      </c>
      <c r="C90" s="193"/>
      <c r="D90" s="142">
        <v>4</v>
      </c>
      <c r="E90" s="194"/>
    </row>
    <row r="91" spans="2:5" s="124" customFormat="1" ht="17.45" customHeight="1" x14ac:dyDescent="0.3">
      <c r="B91" s="193" t="s">
        <v>438</v>
      </c>
      <c r="C91" s="193"/>
      <c r="D91" s="139">
        <v>2</v>
      </c>
      <c r="E91" s="194"/>
    </row>
    <row r="92" spans="2:5" s="124" customFormat="1" ht="17.45" customHeight="1" x14ac:dyDescent="0.3">
      <c r="B92" s="193" t="s">
        <v>439</v>
      </c>
      <c r="C92" s="193"/>
      <c r="D92" s="139">
        <v>2</v>
      </c>
      <c r="E92" s="194"/>
    </row>
    <row r="93" spans="2:5" s="124" customFormat="1" ht="17.45" customHeight="1" x14ac:dyDescent="0.3">
      <c r="B93" s="193" t="s">
        <v>440</v>
      </c>
      <c r="C93" s="193"/>
      <c r="D93" s="139">
        <v>1</v>
      </c>
      <c r="E93" s="194"/>
    </row>
    <row r="94" spans="2:5" s="124" customFormat="1" ht="17.45" customHeight="1" x14ac:dyDescent="0.3">
      <c r="B94" s="193" t="s">
        <v>441</v>
      </c>
      <c r="C94" s="193"/>
      <c r="D94" s="139">
        <v>1</v>
      </c>
      <c r="E94" s="194"/>
    </row>
    <row r="95" spans="2:5" s="124" customFormat="1" ht="17.45" customHeight="1" x14ac:dyDescent="0.3">
      <c r="B95" s="193" t="s">
        <v>442</v>
      </c>
      <c r="C95" s="193"/>
      <c r="D95" s="139">
        <v>2</v>
      </c>
      <c r="E95" s="194"/>
    </row>
    <row r="96" spans="2:5" s="124" customFormat="1" ht="17.45" customHeight="1" x14ac:dyDescent="0.3">
      <c r="B96" s="193" t="s">
        <v>443</v>
      </c>
      <c r="C96" s="193"/>
      <c r="D96" s="139">
        <v>1</v>
      </c>
      <c r="E96" s="194"/>
    </row>
    <row r="97" spans="2:5" s="124" customFormat="1" ht="17.45" customHeight="1" x14ac:dyDescent="0.3">
      <c r="B97" s="193" t="s">
        <v>444</v>
      </c>
      <c r="C97" s="193"/>
      <c r="D97" s="139">
        <v>1</v>
      </c>
      <c r="E97" s="194"/>
    </row>
    <row r="98" spans="2:5" s="124" customFormat="1" ht="17.45" customHeight="1" x14ac:dyDescent="0.3">
      <c r="B98" s="193" t="s">
        <v>445</v>
      </c>
      <c r="C98" s="193"/>
      <c r="D98" s="139">
        <v>1</v>
      </c>
      <c r="E98" s="194"/>
    </row>
    <row r="99" spans="2:5" s="124" customFormat="1" ht="17.45" customHeight="1" x14ac:dyDescent="0.3">
      <c r="B99" s="193" t="s">
        <v>446</v>
      </c>
      <c r="C99" s="193"/>
      <c r="D99" s="139">
        <v>1</v>
      </c>
      <c r="E99" s="194"/>
    </row>
    <row r="100" spans="2:5" s="124" customFormat="1" ht="17.45" customHeight="1" x14ac:dyDescent="0.3">
      <c r="B100" s="193" t="s">
        <v>447</v>
      </c>
      <c r="C100" s="193"/>
      <c r="D100" s="139">
        <v>1</v>
      </c>
      <c r="E100" s="194"/>
    </row>
    <row r="101" spans="2:5" s="124" customFormat="1" ht="17.45" customHeight="1" x14ac:dyDescent="0.3">
      <c r="B101" s="193" t="s">
        <v>448</v>
      </c>
      <c r="C101" s="193"/>
      <c r="D101" s="139">
        <v>1</v>
      </c>
      <c r="E101" s="194"/>
    </row>
    <row r="102" spans="2:5" s="124" customFormat="1" ht="17.45" customHeight="1" x14ac:dyDescent="0.3">
      <c r="B102" s="193" t="s">
        <v>449</v>
      </c>
      <c r="C102" s="193"/>
      <c r="D102" s="139">
        <v>2</v>
      </c>
      <c r="E102" s="194"/>
    </row>
    <row r="103" spans="2:5" s="124" customFormat="1" ht="17.45" customHeight="1" x14ac:dyDescent="0.3">
      <c r="B103" s="193" t="s">
        <v>450</v>
      </c>
      <c r="C103" s="193"/>
      <c r="D103" s="139">
        <v>2</v>
      </c>
      <c r="E103" s="194"/>
    </row>
    <row r="104" spans="2:5" s="124" customFormat="1" ht="17.45" customHeight="1" x14ac:dyDescent="0.3">
      <c r="B104" s="193" t="s">
        <v>451</v>
      </c>
      <c r="C104" s="193"/>
      <c r="D104" s="139">
        <v>5</v>
      </c>
      <c r="E104" s="194"/>
    </row>
    <row r="105" spans="2:5" s="124" customFormat="1" ht="37.5" x14ac:dyDescent="0.3">
      <c r="B105" s="132" t="s">
        <v>167</v>
      </c>
      <c r="C105" s="137" t="str">
        <f>VLOOKUP(B105,'MEDIÇÃO 7'!$A$20:$C$199,2,0)</f>
        <v>Ponto padrão de luz na parede - considerando eletroduto pvc rígido de 3/4" inclusive conexões (4.5m), fio isolado pvc de 2.5mm2 (16.2m) e caixa pvc 4x2" (1 und)</v>
      </c>
      <c r="D105" s="138" t="str">
        <f>VLOOKUP(B105,'MEDIÇÃO 7'!$A$20:$C$198,3,0)</f>
        <v>und</v>
      </c>
      <c r="E105" s="194">
        <v>7</v>
      </c>
    </row>
    <row r="106" spans="2:5" s="124" customFormat="1" ht="17.45" customHeight="1" x14ac:dyDescent="0.3">
      <c r="B106" s="193" t="s">
        <v>452</v>
      </c>
      <c r="C106" s="193"/>
      <c r="D106" s="142">
        <v>7</v>
      </c>
      <c r="E106" s="194"/>
    </row>
    <row r="107" spans="2:5" s="124" customFormat="1" ht="56.25" x14ac:dyDescent="0.3">
      <c r="B107" s="132" t="s">
        <v>169</v>
      </c>
      <c r="C107" s="137" t="str">
        <f>VLOOKUP(B107,'MEDIÇÃO 7'!$A$20:$C$199,2,0)</f>
        <v>Ponto padrão de tomada para ar refrigerado - considerando eletroduto pvc rígido de 3/4" inclusive conexões (6.0m), fio isolado pvc de 4.0mm2 (21.6m) e caixa pvc 4x2" (1 und)</v>
      </c>
      <c r="D107" s="138" t="str">
        <f>VLOOKUP(B107,'MEDIÇÃO 7'!$A$20:$C$198,3,0)</f>
        <v>und</v>
      </c>
      <c r="E107" s="194">
        <f>SUM(D108:D113)</f>
        <v>6</v>
      </c>
    </row>
    <row r="108" spans="2:5" s="124" customFormat="1" ht="17.45" customHeight="1" x14ac:dyDescent="0.3">
      <c r="B108" s="193" t="s">
        <v>453</v>
      </c>
      <c r="C108" s="193"/>
      <c r="D108" s="142">
        <v>1</v>
      </c>
      <c r="E108" s="194"/>
    </row>
    <row r="109" spans="2:5" s="124" customFormat="1" ht="17.45" customHeight="1" x14ac:dyDescent="0.3">
      <c r="B109" s="193" t="s">
        <v>454</v>
      </c>
      <c r="C109" s="193"/>
      <c r="D109" s="139">
        <v>1</v>
      </c>
      <c r="E109" s="194"/>
    </row>
    <row r="110" spans="2:5" s="124" customFormat="1" ht="17.45" customHeight="1" x14ac:dyDescent="0.3">
      <c r="B110" s="193" t="s">
        <v>455</v>
      </c>
      <c r="C110" s="193"/>
      <c r="D110" s="139">
        <v>1</v>
      </c>
      <c r="E110" s="194"/>
    </row>
    <row r="111" spans="2:5" s="124" customFormat="1" ht="17.45" customHeight="1" x14ac:dyDescent="0.3">
      <c r="B111" s="193" t="s">
        <v>440</v>
      </c>
      <c r="C111" s="193"/>
      <c r="D111" s="139">
        <v>1</v>
      </c>
      <c r="E111" s="194"/>
    </row>
    <row r="112" spans="2:5" s="124" customFormat="1" ht="17.45" customHeight="1" x14ac:dyDescent="0.3">
      <c r="B112" s="193" t="s">
        <v>456</v>
      </c>
      <c r="C112" s="193"/>
      <c r="D112" s="139">
        <v>1</v>
      </c>
      <c r="E112" s="194"/>
    </row>
    <row r="113" spans="2:5" s="124" customFormat="1" ht="17.45" customHeight="1" x14ac:dyDescent="0.3">
      <c r="B113" s="193" t="s">
        <v>457</v>
      </c>
      <c r="C113" s="193"/>
      <c r="D113" s="139">
        <v>1</v>
      </c>
      <c r="E113" s="194"/>
    </row>
    <row r="114" spans="2:5" s="124" customFormat="1" ht="56.25" x14ac:dyDescent="0.3">
      <c r="B114" s="132" t="s">
        <v>171</v>
      </c>
      <c r="C114" s="137" t="str">
        <f>VLOOKUP(B114,'MEDIÇÃO 7'!$A$20:$C$199,2,0)</f>
        <v>Ponto padrão de interruptor de 1 tecla paralelo - considerando eletroduto pvc rígido de 3/4" inclusive conexões (8.5m), fio isolado pvc de 2.5mm2 (28.8m) e caixa pvc 4x2" (1 und)</v>
      </c>
      <c r="D114" s="138" t="str">
        <f>VLOOKUP(B114,'MEDIÇÃO 7'!$A$20:$C$198,3,0)</f>
        <v>und</v>
      </c>
      <c r="E114" s="194">
        <f>SUM(D115:D117)</f>
        <v>10</v>
      </c>
    </row>
    <row r="115" spans="2:5" s="124" customFormat="1" ht="17.45" customHeight="1" x14ac:dyDescent="0.3">
      <c r="B115" s="193" t="s">
        <v>458</v>
      </c>
      <c r="C115" s="193"/>
      <c r="D115" s="142">
        <v>2</v>
      </c>
      <c r="E115" s="194"/>
    </row>
    <row r="116" spans="2:5" s="124" customFormat="1" ht="17.45" customHeight="1" x14ac:dyDescent="0.3">
      <c r="B116" s="193" t="s">
        <v>459</v>
      </c>
      <c r="C116" s="193"/>
      <c r="D116" s="139">
        <v>6</v>
      </c>
      <c r="E116" s="194"/>
    </row>
    <row r="117" spans="2:5" s="124" customFormat="1" ht="17.45" customHeight="1" x14ac:dyDescent="0.3">
      <c r="B117" s="193" t="s">
        <v>460</v>
      </c>
      <c r="C117" s="193"/>
      <c r="D117" s="139">
        <v>2</v>
      </c>
      <c r="E117" s="194"/>
    </row>
    <row r="118" spans="2:5" s="124" customFormat="1" ht="56.25" x14ac:dyDescent="0.3">
      <c r="B118" s="132" t="s">
        <v>173</v>
      </c>
      <c r="C118" s="137" t="str">
        <f>VLOOKUP(B118,'MEDIÇÃO 7'!$A$20:$C$199,2,0)</f>
        <v>Ponto padrão de interruptor de 1 tecla simples e 1 tomada dois pólos mais terra 10a/250v - considerando eletroduto pvc rígido de 3/4" inclusive conexões (4.5m), fio isolado pvc de 2.5mm2 (19.4m) e caixa pvc 4x2" (1 und)</v>
      </c>
      <c r="D118" s="138" t="str">
        <f>VLOOKUP(B118,'MEDIÇÃO 7'!$A$20:$C$198,3,0)</f>
        <v>und</v>
      </c>
      <c r="E118" s="194">
        <f>SUM(D119:D130)</f>
        <v>12</v>
      </c>
    </row>
    <row r="119" spans="2:5" s="124" customFormat="1" ht="17.45" customHeight="1" x14ac:dyDescent="0.3">
      <c r="B119" s="193" t="s">
        <v>445</v>
      </c>
      <c r="C119" s="193"/>
      <c r="D119" s="142">
        <v>1</v>
      </c>
      <c r="E119" s="194"/>
    </row>
    <row r="120" spans="2:5" s="124" customFormat="1" ht="17.45" customHeight="1" x14ac:dyDescent="0.3">
      <c r="B120" s="193" t="s">
        <v>446</v>
      </c>
      <c r="C120" s="193"/>
      <c r="D120" s="139">
        <v>1</v>
      </c>
      <c r="E120" s="194"/>
    </row>
    <row r="121" spans="2:5" s="124" customFormat="1" ht="17.45" customHeight="1" x14ac:dyDescent="0.3">
      <c r="B121" s="193" t="s">
        <v>447</v>
      </c>
      <c r="C121" s="193"/>
      <c r="D121" s="139">
        <v>1</v>
      </c>
      <c r="E121" s="194"/>
    </row>
    <row r="122" spans="2:5" s="124" customFormat="1" ht="17.45" customHeight="1" x14ac:dyDescent="0.3">
      <c r="B122" s="193" t="s">
        <v>448</v>
      </c>
      <c r="C122" s="193"/>
      <c r="D122" s="139">
        <v>1</v>
      </c>
      <c r="E122" s="194"/>
    </row>
    <row r="123" spans="2:5" s="124" customFormat="1" ht="17.45" customHeight="1" x14ac:dyDescent="0.3">
      <c r="B123" s="193" t="s">
        <v>443</v>
      </c>
      <c r="C123" s="193"/>
      <c r="D123" s="139">
        <v>1</v>
      </c>
      <c r="E123" s="194"/>
    </row>
    <row r="124" spans="2:5" s="124" customFormat="1" ht="17.45" customHeight="1" x14ac:dyDescent="0.3">
      <c r="B124" s="193" t="s">
        <v>444</v>
      </c>
      <c r="C124" s="193"/>
      <c r="D124" s="139">
        <v>1</v>
      </c>
      <c r="E124" s="194"/>
    </row>
    <row r="125" spans="2:5" s="124" customFormat="1" ht="17.45" customHeight="1" x14ac:dyDescent="0.3">
      <c r="B125" s="193" t="s">
        <v>454</v>
      </c>
      <c r="C125" s="193"/>
      <c r="D125" s="139">
        <v>1</v>
      </c>
      <c r="E125" s="194"/>
    </row>
    <row r="126" spans="2:5" s="124" customFormat="1" ht="17.45" customHeight="1" x14ac:dyDescent="0.3">
      <c r="B126" s="193" t="s">
        <v>455</v>
      </c>
      <c r="C126" s="193"/>
      <c r="D126" s="139">
        <v>1</v>
      </c>
      <c r="E126" s="194"/>
    </row>
    <row r="127" spans="2:5" s="124" customFormat="1" ht="17.45" customHeight="1" x14ac:dyDescent="0.3">
      <c r="B127" s="193" t="s">
        <v>440</v>
      </c>
      <c r="C127" s="193"/>
      <c r="D127" s="139">
        <v>1</v>
      </c>
      <c r="E127" s="194"/>
    </row>
    <row r="128" spans="2:5" s="124" customFormat="1" ht="17.45" customHeight="1" x14ac:dyDescent="0.3">
      <c r="B128" s="193" t="s">
        <v>441</v>
      </c>
      <c r="C128" s="193"/>
      <c r="D128" s="139">
        <v>1</v>
      </c>
      <c r="E128" s="194"/>
    </row>
    <row r="129" spans="2:5" s="124" customFormat="1" ht="17.45" customHeight="1" x14ac:dyDescent="0.3">
      <c r="B129" s="193" t="s">
        <v>456</v>
      </c>
      <c r="C129" s="193"/>
      <c r="D129" s="139">
        <v>1</v>
      </c>
      <c r="E129" s="194"/>
    </row>
    <row r="130" spans="2:5" s="124" customFormat="1" ht="17.45" customHeight="1" x14ac:dyDescent="0.3">
      <c r="B130" s="193" t="s">
        <v>461</v>
      </c>
      <c r="C130" s="193"/>
      <c r="D130" s="139">
        <v>1</v>
      </c>
      <c r="E130" s="194"/>
    </row>
    <row r="131" spans="2:5" s="124" customFormat="1" ht="56.25" x14ac:dyDescent="0.3">
      <c r="B131" s="132" t="s">
        <v>175</v>
      </c>
      <c r="C131" s="137" t="str">
        <f>VLOOKUP(B131,'MEDIÇÃO 7'!$A$20:$C$199,2,0)</f>
        <v>Ponto padrão de ventilador no teto - considerando eletroduto pvc rígido de 3/4" inclusive conexões (4.5m), fio isolado pvc de 2.5mm2 (21.6m) e caixa pvc 4x4" (1 und)</v>
      </c>
      <c r="D131" s="138" t="str">
        <f>VLOOKUP(B131,'MEDIÇÃO 7'!$A$20:$C$198,3,0)</f>
        <v>und</v>
      </c>
      <c r="E131" s="194">
        <f>SUM(D132:D135)</f>
        <v>5</v>
      </c>
    </row>
    <row r="132" spans="2:5" s="124" customFormat="1" ht="17.45" customHeight="1" x14ac:dyDescent="0.3">
      <c r="B132" s="193" t="s">
        <v>458</v>
      </c>
      <c r="C132" s="193"/>
      <c r="D132" s="142">
        <v>2</v>
      </c>
      <c r="E132" s="194"/>
    </row>
    <row r="133" spans="2:5" s="124" customFormat="1" ht="17.45" customHeight="1" x14ac:dyDescent="0.3">
      <c r="B133" s="193" t="s">
        <v>462</v>
      </c>
      <c r="C133" s="193"/>
      <c r="D133" s="139">
        <v>1</v>
      </c>
      <c r="E133" s="194"/>
    </row>
    <row r="134" spans="2:5" s="124" customFormat="1" ht="17.45" customHeight="1" x14ac:dyDescent="0.3">
      <c r="B134" s="193" t="s">
        <v>463</v>
      </c>
      <c r="C134" s="193"/>
      <c r="D134" s="139">
        <v>1</v>
      </c>
      <c r="E134" s="194"/>
    </row>
    <row r="135" spans="2:5" s="124" customFormat="1" ht="17.45" customHeight="1" x14ac:dyDescent="0.3">
      <c r="B135" s="193" t="s">
        <v>464</v>
      </c>
      <c r="C135" s="193"/>
      <c r="D135" s="139">
        <v>1</v>
      </c>
      <c r="E135" s="194"/>
    </row>
    <row r="136" spans="2:5" s="124" customFormat="1" ht="56.25" x14ac:dyDescent="0.3">
      <c r="B136" s="132" t="s">
        <v>177</v>
      </c>
      <c r="C136" s="137" t="str">
        <f>VLOOKUP(B136,'MEDIÇÃO 7'!$A$20:$C$199,2,0)</f>
        <v>Ponto padrão de tomada 2 pólos mais terra - considerando eletroduto pvc rígido de 3/4" inclusive conexões (5.0m), fio isolado pvc de 2.5mm2 (16.5m) e caixa pvc 4x2" (1 und)</v>
      </c>
      <c r="D136" s="138" t="str">
        <f>VLOOKUP(B136,'MEDIÇÃO 7'!$A$20:$C$198,3,0)</f>
        <v>und</v>
      </c>
      <c r="E136" s="194">
        <f>SUM(D137:D146)</f>
        <v>58</v>
      </c>
    </row>
    <row r="137" spans="2:5" s="124" customFormat="1" ht="17.45" customHeight="1" x14ac:dyDescent="0.3">
      <c r="B137" s="193" t="s">
        <v>465</v>
      </c>
      <c r="C137" s="193"/>
      <c r="D137" s="142">
        <v>12</v>
      </c>
      <c r="E137" s="194"/>
    </row>
    <row r="138" spans="2:5" s="124" customFormat="1" ht="17.45" customHeight="1" x14ac:dyDescent="0.3">
      <c r="B138" s="193" t="s">
        <v>466</v>
      </c>
      <c r="C138" s="193"/>
      <c r="D138" s="139">
        <v>12</v>
      </c>
      <c r="E138" s="194"/>
    </row>
    <row r="139" spans="2:5" s="124" customFormat="1" ht="17.45" customHeight="1" x14ac:dyDescent="0.3">
      <c r="B139" s="193" t="s">
        <v>467</v>
      </c>
      <c r="C139" s="193"/>
      <c r="D139" s="139">
        <v>7</v>
      </c>
      <c r="E139" s="194"/>
    </row>
    <row r="140" spans="2:5" s="124" customFormat="1" ht="17.45" customHeight="1" x14ac:dyDescent="0.3">
      <c r="B140" s="193" t="s">
        <v>468</v>
      </c>
      <c r="C140" s="193"/>
      <c r="D140" s="139">
        <v>7</v>
      </c>
      <c r="E140" s="194"/>
    </row>
    <row r="141" spans="2:5" s="124" customFormat="1" ht="17.45" customHeight="1" x14ac:dyDescent="0.3">
      <c r="B141" s="193" t="s">
        <v>469</v>
      </c>
      <c r="C141" s="193"/>
      <c r="D141" s="139">
        <v>2</v>
      </c>
      <c r="E141" s="194"/>
    </row>
    <row r="142" spans="2:5" s="124" customFormat="1" ht="17.45" customHeight="1" x14ac:dyDescent="0.3">
      <c r="B142" s="193" t="s">
        <v>470</v>
      </c>
      <c r="C142" s="193"/>
      <c r="D142" s="139">
        <v>6</v>
      </c>
      <c r="E142" s="194"/>
    </row>
    <row r="143" spans="2:5" s="124" customFormat="1" ht="17.45" customHeight="1" x14ac:dyDescent="0.3">
      <c r="B143" s="193" t="s">
        <v>443</v>
      </c>
      <c r="C143" s="193"/>
      <c r="D143" s="139">
        <v>1</v>
      </c>
      <c r="E143" s="194"/>
    </row>
    <row r="144" spans="2:5" s="124" customFormat="1" ht="17.45" customHeight="1" x14ac:dyDescent="0.3">
      <c r="B144" s="193" t="s">
        <v>444</v>
      </c>
      <c r="C144" s="193"/>
      <c r="D144" s="139">
        <v>1</v>
      </c>
      <c r="E144" s="194"/>
    </row>
    <row r="145" spans="2:5" s="124" customFormat="1" ht="17.45" customHeight="1" x14ac:dyDescent="0.3">
      <c r="B145" s="193" t="s">
        <v>471</v>
      </c>
      <c r="C145" s="193"/>
      <c r="D145" s="139">
        <v>8</v>
      </c>
      <c r="E145" s="194"/>
    </row>
    <row r="146" spans="2:5" s="124" customFormat="1" ht="17.45" customHeight="1" x14ac:dyDescent="0.3">
      <c r="B146" s="193" t="s">
        <v>450</v>
      </c>
      <c r="C146" s="193"/>
      <c r="D146" s="139">
        <v>2</v>
      </c>
      <c r="E146" s="194"/>
    </row>
    <row r="147" spans="2:5" s="124" customFormat="1" ht="37.5" x14ac:dyDescent="0.3">
      <c r="B147" s="132" t="s">
        <v>179</v>
      </c>
      <c r="C147" s="137" t="str">
        <f>VLOOKUP(B147,'MEDIÇÃO 7'!$A$20:$C$199,2,0)</f>
        <v>Cabo de cobre termoplástico (pvc) flexível isolado 450/750v, antichama bwf livre de chumbo, 70ºc - 2,5mm2</v>
      </c>
      <c r="D147" s="138" t="str">
        <f>VLOOKUP(B147,'MEDIÇÃO 7'!$A$20:$C$198,3,0)</f>
        <v>m</v>
      </c>
      <c r="E147" s="194">
        <f>SUM(D148)</f>
        <v>200</v>
      </c>
    </row>
    <row r="148" spans="2:5" s="124" customFormat="1" ht="17.45" customHeight="1" x14ac:dyDescent="0.3">
      <c r="B148" s="193" t="s">
        <v>472</v>
      </c>
      <c r="C148" s="193"/>
      <c r="D148" s="142">
        <v>200</v>
      </c>
      <c r="E148" s="194"/>
    </row>
    <row r="149" spans="2:5" s="124" customFormat="1" ht="37.5" x14ac:dyDescent="0.3">
      <c r="B149" s="132" t="s">
        <v>181</v>
      </c>
      <c r="C149" s="137" t="str">
        <f>VLOOKUP(B149,'MEDIÇÃO 7'!$A$20:$C$199,2,0)</f>
        <v>Cabo de cobre termoplástico (pvc) flexível isolado 450/750v, antichama bwf livre de chumbo, 70ºc ? 4,0mm2</v>
      </c>
      <c r="D149" s="138" t="str">
        <f>VLOOKUP(B149,'MEDIÇÃO 7'!$A$20:$C$198,3,0)</f>
        <v>m</v>
      </c>
      <c r="E149" s="194">
        <f>SUM(D149:D154)</f>
        <v>51.94</v>
      </c>
    </row>
    <row r="150" spans="2:5" s="124" customFormat="1" ht="32.85" customHeight="1" x14ac:dyDescent="0.3">
      <c r="B150" s="193" t="s">
        <v>473</v>
      </c>
      <c r="C150" s="193"/>
      <c r="D150" s="142"/>
      <c r="E150" s="194"/>
    </row>
    <row r="151" spans="2:5" s="124" customFormat="1" ht="17.45" customHeight="1" x14ac:dyDescent="0.3">
      <c r="B151" s="193" t="s">
        <v>474</v>
      </c>
      <c r="C151" s="193"/>
      <c r="D151" s="143">
        <v>6.18</v>
      </c>
      <c r="E151" s="194"/>
    </row>
    <row r="152" spans="2:5" s="124" customFormat="1" ht="17.45" customHeight="1" x14ac:dyDescent="0.3">
      <c r="B152" s="193" t="s">
        <v>475</v>
      </c>
      <c r="C152" s="193"/>
      <c r="D152" s="143">
        <v>8.8800000000000008</v>
      </c>
      <c r="E152" s="194"/>
    </row>
    <row r="153" spans="2:5" s="124" customFormat="1" ht="17.45" customHeight="1" x14ac:dyDescent="0.3">
      <c r="B153" s="193" t="s">
        <v>476</v>
      </c>
      <c r="C153" s="193"/>
      <c r="D153" s="143">
        <v>18.54</v>
      </c>
      <c r="E153" s="194"/>
    </row>
    <row r="154" spans="2:5" s="124" customFormat="1" ht="17.45" customHeight="1" x14ac:dyDescent="0.3">
      <c r="B154" s="193" t="s">
        <v>477</v>
      </c>
      <c r="C154" s="193"/>
      <c r="D154" s="143">
        <v>18.34</v>
      </c>
      <c r="E154" s="194"/>
    </row>
    <row r="155" spans="2:5" s="124" customFormat="1" ht="18.75" x14ac:dyDescent="0.3">
      <c r="B155" s="132" t="s">
        <v>187</v>
      </c>
      <c r="C155" s="137" t="str">
        <f>VLOOKUP(B155,'MEDIÇÃO 7'!$A$20:$C$199,2,0)</f>
        <v>Eletroduto de pvc rígido roscável, diâmetro 3/4", inclusive conexões</v>
      </c>
      <c r="D155" s="138" t="str">
        <f>VLOOKUP(B155,'MEDIÇÃO 7'!$A$20:$C$198,3,0)</f>
        <v>m</v>
      </c>
      <c r="E155" s="194">
        <f>SUM(D156:D157)</f>
        <v>80.09</v>
      </c>
    </row>
    <row r="156" spans="2:5" s="124" customFormat="1" ht="17.45" customHeight="1" x14ac:dyDescent="0.3">
      <c r="B156" s="193" t="s">
        <v>478</v>
      </c>
      <c r="C156" s="193"/>
      <c r="D156" s="142">
        <v>20.09</v>
      </c>
      <c r="E156" s="194"/>
    </row>
    <row r="157" spans="2:5" s="124" customFormat="1" ht="17.45" customHeight="1" x14ac:dyDescent="0.3">
      <c r="B157" s="193" t="s">
        <v>479</v>
      </c>
      <c r="C157" s="193"/>
      <c r="D157" s="139">
        <v>60</v>
      </c>
      <c r="E157" s="194"/>
    </row>
    <row r="158" spans="2:5" s="124" customFormat="1" ht="18.75" x14ac:dyDescent="0.3">
      <c r="B158" s="132" t="s">
        <v>189</v>
      </c>
      <c r="C158" s="137" t="str">
        <f>VLOOKUP(B158,'MEDIÇÃO 7'!$A$20:$C$199,2,0)</f>
        <v>Eletroduto de pvc rígido roscável, diâmetro 1", inclusive conexões</v>
      </c>
      <c r="D158" s="138" t="str">
        <f>VLOOKUP(B158,'MEDIÇÃO 7'!$A$20:$C$198,3,0)</f>
        <v>m</v>
      </c>
      <c r="E158" s="194">
        <f>SUM(D159)</f>
        <v>25</v>
      </c>
    </row>
    <row r="159" spans="2:5" s="124" customFormat="1" ht="17.45" customHeight="1" x14ac:dyDescent="0.3">
      <c r="B159" s="193" t="s">
        <v>480</v>
      </c>
      <c r="C159" s="193"/>
      <c r="D159" s="142">
        <v>25</v>
      </c>
      <c r="E159" s="194"/>
    </row>
    <row r="160" spans="2:5" s="124" customFormat="1" ht="18.75" x14ac:dyDescent="0.3">
      <c r="B160" s="191"/>
      <c r="C160" s="191"/>
      <c r="D160" s="191"/>
      <c r="E160" s="191"/>
    </row>
    <row r="161" spans="2:5" s="124" customFormat="1" ht="18.75" x14ac:dyDescent="0.3">
      <c r="B161" s="128">
        <v>14</v>
      </c>
      <c r="C161" s="129" t="str">
        <f>VLOOKUP(B161,'MEDIÇÃO 7'!$A$20:$C$199,2,0)</f>
        <v>ESQUADRIAS</v>
      </c>
      <c r="D161" s="130"/>
      <c r="E161" s="131"/>
    </row>
    <row r="162" spans="2:5" s="124" customFormat="1" ht="18.75" x14ac:dyDescent="0.3">
      <c r="B162" s="128" t="s">
        <v>295</v>
      </c>
      <c r="C162" s="129" t="str">
        <f>VLOOKUP(B162,'MEDIÇÃO 7'!$A$20:$C$199,2,0)</f>
        <v>METÁLICA</v>
      </c>
      <c r="D162" s="130"/>
      <c r="E162" s="131"/>
    </row>
    <row r="163" spans="2:5" s="124" customFormat="1" ht="18.75" x14ac:dyDescent="0.3">
      <c r="B163" s="132" t="s">
        <v>301</v>
      </c>
      <c r="C163" s="137" t="str">
        <f>VLOOKUP(B163,'MEDIÇÃO 7'!$A$20:$C$199,2,0)</f>
        <v>Grade de ferro em barra chata, inclusive chumbamento</v>
      </c>
      <c r="D163" s="138" t="str">
        <f>VLOOKUP(B163,'MEDIÇÃO 7'!$A$20:$C$198,3,0)</f>
        <v>m2</v>
      </c>
      <c r="E163" s="194">
        <f>SUM(D164:D178)</f>
        <v>19.36</v>
      </c>
    </row>
    <row r="164" spans="2:5" s="124" customFormat="1" ht="18.75" x14ac:dyDescent="0.3">
      <c r="B164" s="199" t="s">
        <v>407</v>
      </c>
      <c r="C164" s="199"/>
      <c r="D164" s="144"/>
      <c r="E164" s="194"/>
    </row>
    <row r="165" spans="2:5" s="124" customFormat="1" ht="18.75" x14ac:dyDescent="0.3">
      <c r="B165" s="200" t="s">
        <v>481</v>
      </c>
      <c r="C165" s="200"/>
      <c r="D165" s="144">
        <v>6.6</v>
      </c>
      <c r="E165" s="194"/>
    </row>
    <row r="166" spans="2:5" s="124" customFormat="1" ht="18.75" x14ac:dyDescent="0.3">
      <c r="B166" s="200" t="s">
        <v>482</v>
      </c>
      <c r="C166" s="200"/>
      <c r="D166" s="144">
        <v>1.65</v>
      </c>
      <c r="E166" s="194"/>
    </row>
    <row r="167" spans="2:5" s="124" customFormat="1" ht="18.75" x14ac:dyDescent="0.3">
      <c r="B167" s="200" t="s">
        <v>483</v>
      </c>
      <c r="C167" s="200"/>
      <c r="D167" s="144">
        <v>1.65</v>
      </c>
      <c r="E167" s="194"/>
    </row>
    <row r="168" spans="2:5" s="124" customFormat="1" ht="18.75" x14ac:dyDescent="0.3">
      <c r="B168" s="200" t="s">
        <v>484</v>
      </c>
      <c r="C168" s="200"/>
      <c r="D168" s="144">
        <v>2.2000000000000002</v>
      </c>
      <c r="E168" s="194"/>
    </row>
    <row r="169" spans="2:5" s="124" customFormat="1" ht="18.75" x14ac:dyDescent="0.3">
      <c r="B169" s="200" t="s">
        <v>485</v>
      </c>
      <c r="C169" s="200"/>
      <c r="D169" s="144">
        <v>1.65</v>
      </c>
      <c r="E169" s="194"/>
    </row>
    <row r="170" spans="2:5" s="124" customFormat="1" ht="18.75" x14ac:dyDescent="0.3">
      <c r="B170" s="200" t="s">
        <v>486</v>
      </c>
      <c r="C170" s="200"/>
      <c r="D170" s="144">
        <v>1.65</v>
      </c>
      <c r="E170" s="194"/>
    </row>
    <row r="171" spans="2:5" s="124" customFormat="1" ht="18.75" x14ac:dyDescent="0.3">
      <c r="B171" s="199" t="s">
        <v>414</v>
      </c>
      <c r="C171" s="199"/>
      <c r="D171" s="144"/>
      <c r="E171" s="194"/>
    </row>
    <row r="172" spans="2:5" s="124" customFormat="1" ht="18.75" x14ac:dyDescent="0.3">
      <c r="B172" s="200" t="s">
        <v>487</v>
      </c>
      <c r="C172" s="200"/>
      <c r="D172" s="144">
        <v>0.36</v>
      </c>
      <c r="E172" s="194"/>
    </row>
    <row r="173" spans="2:5" s="124" customFormat="1" ht="18.75" x14ac:dyDescent="0.3">
      <c r="B173" s="200" t="s">
        <v>488</v>
      </c>
      <c r="C173" s="200"/>
      <c r="D173" s="144">
        <v>0.36</v>
      </c>
      <c r="E173" s="194"/>
    </row>
    <row r="174" spans="2:5" s="124" customFormat="1" ht="18.75" x14ac:dyDescent="0.3">
      <c r="B174" s="200" t="s">
        <v>489</v>
      </c>
      <c r="C174" s="200"/>
      <c r="D174" s="144">
        <v>0.36</v>
      </c>
      <c r="E174" s="194"/>
    </row>
    <row r="175" spans="2:5" s="124" customFormat="1" ht="18.75" x14ac:dyDescent="0.3">
      <c r="B175" s="200" t="s">
        <v>490</v>
      </c>
      <c r="C175" s="200"/>
      <c r="D175" s="144">
        <v>0.36</v>
      </c>
      <c r="E175" s="194"/>
    </row>
    <row r="176" spans="2:5" s="124" customFormat="1" ht="18.75" x14ac:dyDescent="0.3">
      <c r="B176" s="200" t="s">
        <v>491</v>
      </c>
      <c r="C176" s="200"/>
      <c r="D176" s="144">
        <v>0.36</v>
      </c>
      <c r="E176" s="194"/>
    </row>
    <row r="177" spans="2:5" s="124" customFormat="1" ht="18.75" x14ac:dyDescent="0.3">
      <c r="B177" s="200" t="s">
        <v>492</v>
      </c>
      <c r="C177" s="200"/>
      <c r="D177" s="144">
        <v>0.36</v>
      </c>
      <c r="E177" s="194"/>
    </row>
    <row r="178" spans="2:5" s="124" customFormat="1" ht="18.75" x14ac:dyDescent="0.3">
      <c r="B178" s="200" t="s">
        <v>493</v>
      </c>
      <c r="C178" s="200"/>
      <c r="D178" s="144">
        <v>1.8</v>
      </c>
      <c r="E178" s="194"/>
    </row>
    <row r="179" spans="2:5" s="124" customFormat="1" ht="18.75" x14ac:dyDescent="0.3">
      <c r="B179" s="191"/>
      <c r="C179" s="191"/>
      <c r="D179" s="191"/>
      <c r="E179" s="191"/>
    </row>
    <row r="180" spans="2:5" s="124" customFormat="1" ht="18.75" x14ac:dyDescent="0.3">
      <c r="B180" s="128">
        <v>18</v>
      </c>
      <c r="C180" s="129" t="str">
        <f>VLOOKUP(B180,'MEDIÇÃO 7'!$A$20:$C$199,2,0)</f>
        <v>REDE DE LÓGICA</v>
      </c>
      <c r="D180" s="130"/>
      <c r="E180" s="131"/>
    </row>
    <row r="181" spans="2:5" s="124" customFormat="1" ht="18.75" x14ac:dyDescent="0.3">
      <c r="B181" s="132" t="s">
        <v>341</v>
      </c>
      <c r="C181" s="137" t="str">
        <f>VLOOKUP(B181,'MEDIÇÃO 7'!$A$20:$C$199,2,0)</f>
        <v>Fornecimento e instalação de cabo de rede par trançado 4 pares categoria 5e</v>
      </c>
      <c r="D181" s="138" t="str">
        <f>VLOOKUP(B181,'MEDIÇÃO 7'!$A$20:$C$198,3,0)</f>
        <v>m</v>
      </c>
      <c r="E181" s="194">
        <f>SUM(D182:D183)</f>
        <v>145</v>
      </c>
    </row>
    <row r="182" spans="2:5" s="124" customFormat="1" ht="18.75" x14ac:dyDescent="0.3">
      <c r="B182" s="195" t="s">
        <v>494</v>
      </c>
      <c r="C182" s="195"/>
      <c r="D182" s="139">
        <v>145</v>
      </c>
      <c r="E182" s="194"/>
    </row>
    <row r="183" spans="2:5" s="124" customFormat="1" ht="18.75" x14ac:dyDescent="0.3">
      <c r="B183" s="195" t="s">
        <v>495</v>
      </c>
      <c r="C183" s="195"/>
      <c r="D183" s="139"/>
      <c r="E183" s="194"/>
    </row>
    <row r="184" spans="2:5" s="124" customFormat="1" ht="18.75" x14ac:dyDescent="0.3">
      <c r="B184" s="201"/>
      <c r="C184" s="201"/>
      <c r="D184" s="201"/>
      <c r="E184" s="201"/>
    </row>
    <row r="185" spans="2:5" s="124" customFormat="1" ht="18.75" x14ac:dyDescent="0.3">
      <c r="B185" s="128">
        <v>19</v>
      </c>
      <c r="C185" s="129" t="str">
        <f>VLOOKUP(B185,'MEDIÇÃO 7'!$A$20:$C$199,2,0)</f>
        <v>SERVIÇOS COMPLEMENTARES</v>
      </c>
      <c r="D185" s="130"/>
      <c r="E185" s="131"/>
    </row>
    <row r="186" spans="2:5" s="124" customFormat="1" ht="56.65" customHeight="1" x14ac:dyDescent="0.3">
      <c r="B186" s="132" t="s">
        <v>362</v>
      </c>
      <c r="C186" s="137" t="str">
        <f>VLOOKUP(B186,'MEDIÇÃO 7'!$A$20:$C$199,2,0)</f>
        <v>Revestimento em ACM e= 3mm, para fachada acabada, instalado no local, incluindo todos os acessórios de fixação, prevendo os recortes e acabamentos nas esquadrias, arestas e demais componentes da fachada, cores a definir em projeto</v>
      </c>
      <c r="D186" s="138" t="str">
        <f>VLOOKUP(B186,'MEDIÇÃO 7'!$A$20:$C$198,3,0)</f>
        <v>m²</v>
      </c>
      <c r="E186" s="194">
        <f>SUM(D187:D188)</f>
        <v>56.16</v>
      </c>
    </row>
    <row r="187" spans="2:5" s="124" customFormat="1" ht="18.75" x14ac:dyDescent="0.3">
      <c r="B187" s="195" t="s">
        <v>496</v>
      </c>
      <c r="C187" s="195"/>
      <c r="D187" s="145">
        <v>27.96</v>
      </c>
      <c r="E187" s="194"/>
    </row>
    <row r="188" spans="2:5" s="124" customFormat="1" ht="18.75" x14ac:dyDescent="0.3">
      <c r="B188" s="195" t="s">
        <v>497</v>
      </c>
      <c r="C188" s="195"/>
      <c r="D188" s="145">
        <v>28.2</v>
      </c>
      <c r="E188" s="194"/>
    </row>
    <row r="189" spans="2:5" s="124" customFormat="1" ht="18.75" x14ac:dyDescent="0.3">
      <c r="B189" s="191"/>
      <c r="C189" s="191"/>
      <c r="D189" s="191"/>
      <c r="E189" s="191"/>
    </row>
    <row r="190" spans="2:5" s="124" customFormat="1" ht="18.75" x14ac:dyDescent="0.3">
      <c r="B190" s="128">
        <v>20</v>
      </c>
      <c r="C190" s="129" t="str">
        <f>VLOOKUP(B190,'MEDIÇÃO 7'!$A$20:$C$199,2,0)</f>
        <v>ADMINISTRAÇÃO LOCAL</v>
      </c>
      <c r="D190" s="130"/>
      <c r="E190" s="131"/>
    </row>
    <row r="191" spans="2:5" s="124" customFormat="1" ht="18.75" x14ac:dyDescent="0.3">
      <c r="B191" s="132" t="s">
        <v>365</v>
      </c>
      <c r="C191" s="146" t="str">
        <f>VLOOKUP(B191,'MEDIÇÃO 7'!$A$20:$C$199,2,0)</f>
        <v>Administração local</v>
      </c>
      <c r="D191" s="134" t="str">
        <f>VLOOKUP(B191,'MEDIÇÃO 7'!$A$20:$C$198,3,0)</f>
        <v>und</v>
      </c>
      <c r="E191" s="202">
        <f>D192</f>
        <v>0.12662832728298901</v>
      </c>
    </row>
    <row r="192" spans="2:5" s="124" customFormat="1" ht="32.85" customHeight="1" x14ac:dyDescent="0.3">
      <c r="B192" s="203" t="s">
        <v>498</v>
      </c>
      <c r="C192" s="203"/>
      <c r="D192" s="147">
        <v>0.12662832728298901</v>
      </c>
      <c r="E192" s="202"/>
    </row>
    <row r="193" spans="3:3 16361:16378" s="124" customFormat="1" ht="18.75" x14ac:dyDescent="0.3"/>
    <row r="194" spans="3:3 16361:16378" s="124" customFormat="1" ht="18.75" x14ac:dyDescent="0.3"/>
    <row r="195" spans="3:3 16361:16378" s="124" customFormat="1" ht="18.75" x14ac:dyDescent="0.3"/>
    <row r="196" spans="3:3 16361:16378" s="124" customFormat="1" ht="18.75" x14ac:dyDescent="0.3"/>
    <row r="197" spans="3:3 16361:16378" s="124" customFormat="1" ht="18.75" x14ac:dyDescent="0.3"/>
    <row r="198" spans="3:3 16361:16378" s="124" customFormat="1" ht="18.75" x14ac:dyDescent="0.3">
      <c r="C198" s="148" t="s">
        <v>499</v>
      </c>
    </row>
    <row r="199" spans="3:3 16361:16378" s="124" customFormat="1" ht="18.75" x14ac:dyDescent="0.3">
      <c r="C199" s="149" t="s">
        <v>375</v>
      </c>
    </row>
    <row r="200" spans="3:3 16361:16378" s="124" customFormat="1" ht="18.75" x14ac:dyDescent="0.3">
      <c r="C200" s="150" t="s">
        <v>376</v>
      </c>
    </row>
    <row r="201" spans="3:3 16361:16378" s="124" customFormat="1" ht="18.75" x14ac:dyDescent="0.3">
      <c r="C201" s="150" t="s">
        <v>377</v>
      </c>
    </row>
    <row r="202" spans="3:3 16361:16378" s="124" customFormat="1" ht="18.75" x14ac:dyDescent="0.3">
      <c r="C202" s="150" t="s">
        <v>378</v>
      </c>
    </row>
    <row r="203" spans="3:3 16361:16378" ht="18.75" x14ac:dyDescent="0.3">
      <c r="XEG203" s="124"/>
      <c r="XEH203" s="124"/>
      <c r="XEI203" s="124"/>
      <c r="XEJ203" s="124"/>
      <c r="XEK203" s="124"/>
      <c r="XEL203" s="124"/>
      <c r="XEM203" s="124"/>
      <c r="XEN203" s="124"/>
      <c r="XEO203" s="124"/>
      <c r="XEP203" s="124"/>
      <c r="XEQ203" s="124"/>
      <c r="XER203" s="124"/>
      <c r="XES203" s="124"/>
      <c r="XET203" s="124"/>
      <c r="XEU203" s="124"/>
      <c r="XEV203" s="124"/>
      <c r="XEW203" s="124"/>
      <c r="XEX203" s="124"/>
    </row>
    <row r="204" spans="3:3 16361:16378" ht="18.75" x14ac:dyDescent="0.3">
      <c r="XEG204" s="124"/>
      <c r="XEH204" s="124"/>
      <c r="XEI204" s="124"/>
      <c r="XEJ204" s="124"/>
      <c r="XEK204" s="124"/>
      <c r="XEL204" s="124"/>
      <c r="XEM204" s="124"/>
      <c r="XEN204" s="124"/>
      <c r="XEO204" s="124"/>
      <c r="XEP204" s="124"/>
      <c r="XEQ204" s="124"/>
      <c r="XER204" s="124"/>
      <c r="XES204" s="124"/>
      <c r="XET204" s="124"/>
      <c r="XEU204" s="124"/>
      <c r="XEV204" s="124"/>
      <c r="XEW204" s="124"/>
      <c r="XEX204" s="124"/>
    </row>
    <row r="205" spans="3:3 16361:16378" ht="18.75" x14ac:dyDescent="0.3">
      <c r="XEG205" s="124"/>
      <c r="XEH205" s="124"/>
      <c r="XEI205" s="124"/>
      <c r="XEJ205" s="124"/>
      <c r="XEK205" s="124"/>
      <c r="XEL205" s="124"/>
      <c r="XEM205" s="124"/>
      <c r="XEN205" s="124"/>
      <c r="XEO205" s="124"/>
      <c r="XEP205" s="124"/>
      <c r="XEQ205" s="124"/>
      <c r="XER205" s="124"/>
      <c r="XES205" s="124"/>
      <c r="XET205" s="124"/>
      <c r="XEU205" s="124"/>
      <c r="XEV205" s="124"/>
      <c r="XEW205" s="124"/>
      <c r="XEX205" s="124"/>
    </row>
    <row r="206" spans="3:3 16361:16378" ht="18.75" x14ac:dyDescent="0.3">
      <c r="XEG206" s="124"/>
      <c r="XEH206" s="124"/>
      <c r="XEI206" s="124"/>
      <c r="XEJ206" s="124"/>
      <c r="XEK206" s="124"/>
      <c r="XEL206" s="124"/>
      <c r="XEM206" s="124"/>
      <c r="XEN206" s="124"/>
      <c r="XEO206" s="124"/>
      <c r="XEP206" s="124"/>
      <c r="XEQ206" s="124"/>
      <c r="XER206" s="124"/>
      <c r="XES206" s="124"/>
      <c r="XET206" s="124"/>
      <c r="XEU206" s="124"/>
      <c r="XEV206" s="124"/>
      <c r="XEW206" s="124"/>
      <c r="XEX206" s="124"/>
    </row>
    <row r="207" spans="3:3 16361:16378" ht="18.75" x14ac:dyDescent="0.3">
      <c r="XEG207" s="124"/>
      <c r="XEH207" s="124"/>
      <c r="XEI207" s="124"/>
      <c r="XEJ207" s="124"/>
      <c r="XEK207" s="124"/>
      <c r="XEL207" s="124"/>
      <c r="XEM207" s="124"/>
      <c r="XEN207" s="124"/>
      <c r="XEO207" s="124"/>
      <c r="XEP207" s="124"/>
      <c r="XEQ207" s="124"/>
      <c r="XER207" s="124"/>
      <c r="XES207" s="124"/>
      <c r="XET207" s="124"/>
      <c r="XEU207" s="124"/>
      <c r="XEV207" s="124"/>
      <c r="XEW207" s="124"/>
      <c r="XEX207" s="124"/>
    </row>
    <row r="208" spans="3:3 16361:16378" ht="18.75" x14ac:dyDescent="0.3">
      <c r="XEG208" s="124"/>
      <c r="XEH208" s="124"/>
      <c r="XEI208" s="124"/>
      <c r="XEJ208" s="124"/>
      <c r="XEK208" s="124"/>
      <c r="XEL208" s="124"/>
      <c r="XEM208" s="124"/>
      <c r="XEN208" s="124"/>
      <c r="XEO208" s="124"/>
      <c r="XEP208" s="124"/>
      <c r="XEQ208" s="124"/>
      <c r="XER208" s="124"/>
      <c r="XES208" s="124"/>
      <c r="XET208" s="124"/>
      <c r="XEU208" s="124"/>
      <c r="XEV208" s="124"/>
      <c r="XEW208" s="124"/>
      <c r="XEX208" s="124"/>
    </row>
    <row r="209" spans="16361:16378" ht="18.75" x14ac:dyDescent="0.3">
      <c r="XEG209" s="124"/>
      <c r="XEH209" s="124"/>
      <c r="XEI209" s="124"/>
      <c r="XEJ209" s="124"/>
      <c r="XEK209" s="124"/>
      <c r="XEL209" s="124"/>
      <c r="XEM209" s="124"/>
      <c r="XEN209" s="124"/>
      <c r="XEO209" s="124"/>
      <c r="XEP209" s="124"/>
      <c r="XEQ209" s="124"/>
      <c r="XER209" s="124"/>
      <c r="XES209" s="124"/>
      <c r="XET209" s="124"/>
      <c r="XEU209" s="124"/>
      <c r="XEV209" s="124"/>
      <c r="XEW209" s="124"/>
      <c r="XEX209" s="124"/>
    </row>
    <row r="210" spans="16361:16378" ht="18.75" x14ac:dyDescent="0.3">
      <c r="XEG210" s="124"/>
      <c r="XEH210" s="124"/>
      <c r="XEI210" s="124"/>
      <c r="XEJ210" s="124"/>
      <c r="XEK210" s="124"/>
      <c r="XEL210" s="124"/>
      <c r="XEM210" s="124"/>
      <c r="XEN210" s="124"/>
      <c r="XEO210" s="124"/>
      <c r="XEP210" s="124"/>
      <c r="XEQ210" s="124"/>
      <c r="XER210" s="124"/>
      <c r="XES210" s="124"/>
      <c r="XET210" s="124"/>
      <c r="XEU210" s="124"/>
      <c r="XEV210" s="124"/>
      <c r="XEW210" s="124"/>
      <c r="XEX210" s="124"/>
    </row>
    <row r="211" spans="16361:16378" ht="18.75" x14ac:dyDescent="0.3">
      <c r="XEG211" s="124"/>
      <c r="XEH211" s="124"/>
      <c r="XEI211" s="124"/>
      <c r="XEJ211" s="124"/>
      <c r="XEK211" s="124"/>
      <c r="XEL211" s="124"/>
      <c r="XEM211" s="124"/>
      <c r="XEN211" s="124"/>
      <c r="XEO211" s="124"/>
      <c r="XEP211" s="124"/>
      <c r="XEQ211" s="124"/>
      <c r="XER211" s="124"/>
      <c r="XES211" s="124"/>
      <c r="XET211" s="124"/>
      <c r="XEU211" s="124"/>
      <c r="XEV211" s="124"/>
      <c r="XEW211" s="124"/>
      <c r="XEX211" s="124"/>
    </row>
    <row r="212" spans="16361:16378" ht="18.75" x14ac:dyDescent="0.3">
      <c r="XEG212" s="124"/>
      <c r="XEH212" s="124"/>
      <c r="XEI212" s="124"/>
      <c r="XEJ212" s="124"/>
      <c r="XEK212" s="124"/>
      <c r="XEL212" s="124"/>
      <c r="XEM212" s="124"/>
      <c r="XEN212" s="124"/>
      <c r="XEO212" s="124"/>
      <c r="XEP212" s="124"/>
      <c r="XEQ212" s="124"/>
      <c r="XER212" s="124"/>
      <c r="XES212" s="124"/>
      <c r="XET212" s="124"/>
      <c r="XEU212" s="124"/>
      <c r="XEV212" s="124"/>
      <c r="XEW212" s="124"/>
      <c r="XEX212" s="124"/>
    </row>
    <row r="213" spans="16361:16378" ht="18.75" x14ac:dyDescent="0.3">
      <c r="XEG213" s="124"/>
      <c r="XEH213" s="124"/>
      <c r="XEI213" s="124"/>
      <c r="XEJ213" s="124"/>
      <c r="XEK213" s="124"/>
      <c r="XEL213" s="124"/>
      <c r="XEM213" s="124"/>
      <c r="XEN213" s="124"/>
      <c r="XEO213" s="124"/>
      <c r="XEP213" s="124"/>
      <c r="XEQ213" s="124"/>
      <c r="XER213" s="124"/>
      <c r="XES213" s="124"/>
      <c r="XET213" s="124"/>
      <c r="XEU213" s="124"/>
      <c r="XEV213" s="124"/>
      <c r="XEW213" s="124"/>
      <c r="XEX213" s="124"/>
    </row>
    <row r="214" spans="16361:16378" ht="18.75" x14ac:dyDescent="0.3">
      <c r="XEG214" s="124"/>
      <c r="XEH214" s="124"/>
      <c r="XEI214" s="124"/>
      <c r="XEJ214" s="124"/>
      <c r="XEK214" s="124"/>
      <c r="XEL214" s="124"/>
      <c r="XEM214" s="124"/>
      <c r="XEN214" s="124"/>
      <c r="XEO214" s="124"/>
      <c r="XEP214" s="124"/>
      <c r="XEQ214" s="124"/>
      <c r="XER214" s="124"/>
      <c r="XES214" s="124"/>
      <c r="XET214" s="124"/>
      <c r="XEU214" s="124"/>
      <c r="XEV214" s="124"/>
      <c r="XEW214" s="124"/>
      <c r="XEX214" s="124"/>
    </row>
    <row r="215" spans="16361:16378" ht="18.75" x14ac:dyDescent="0.3">
      <c r="XEG215" s="124"/>
      <c r="XEH215" s="124"/>
      <c r="XEI215" s="124"/>
      <c r="XEJ215" s="124"/>
      <c r="XEK215" s="124"/>
      <c r="XEL215" s="124"/>
      <c r="XEM215" s="124"/>
      <c r="XEN215" s="124"/>
      <c r="XEO215" s="124"/>
      <c r="XEP215" s="124"/>
      <c r="XEQ215" s="124"/>
      <c r="XER215" s="124"/>
      <c r="XES215" s="124"/>
      <c r="XET215" s="124"/>
      <c r="XEU215" s="124"/>
      <c r="XEV215" s="124"/>
      <c r="XEW215" s="124"/>
      <c r="XEX215" s="124"/>
    </row>
    <row r="216" spans="16361:16378" ht="18.75" x14ac:dyDescent="0.3">
      <c r="XEG216" s="124"/>
      <c r="XEH216" s="124"/>
      <c r="XEI216" s="124"/>
      <c r="XEJ216" s="124"/>
      <c r="XEK216" s="124"/>
      <c r="XEL216" s="124"/>
      <c r="XEM216" s="124"/>
      <c r="XEN216" s="124"/>
      <c r="XEO216" s="124"/>
      <c r="XEP216" s="124"/>
      <c r="XEQ216" s="124"/>
      <c r="XER216" s="124"/>
      <c r="XES216" s="124"/>
      <c r="XET216" s="124"/>
      <c r="XEU216" s="124"/>
      <c r="XEV216" s="124"/>
      <c r="XEW216" s="124"/>
      <c r="XEX216" s="124"/>
    </row>
    <row r="217" spans="16361:16378" ht="18.75" x14ac:dyDescent="0.3">
      <c r="XEG217" s="124"/>
      <c r="XEH217" s="124"/>
      <c r="XEI217" s="124"/>
      <c r="XEJ217" s="124"/>
      <c r="XEK217" s="124"/>
      <c r="XEL217" s="124"/>
      <c r="XEM217" s="124"/>
      <c r="XEN217" s="124"/>
      <c r="XEO217" s="124"/>
      <c r="XEP217" s="124"/>
      <c r="XEQ217" s="124"/>
      <c r="XER217" s="124"/>
      <c r="XES217" s="124"/>
      <c r="XET217" s="124"/>
      <c r="XEU217" s="124"/>
      <c r="XEV217" s="124"/>
      <c r="XEW217" s="124"/>
      <c r="XEX217" s="124"/>
    </row>
    <row r="218" spans="16361:16378" ht="18.75" x14ac:dyDescent="0.3">
      <c r="XEG218" s="124"/>
      <c r="XEH218" s="124"/>
      <c r="XEI218" s="124"/>
      <c r="XEJ218" s="124"/>
      <c r="XEK218" s="124"/>
      <c r="XEL218" s="124"/>
      <c r="XEM218" s="124"/>
      <c r="XEN218" s="124"/>
      <c r="XEO218" s="124"/>
      <c r="XEP218" s="124"/>
      <c r="XEQ218" s="124"/>
      <c r="XER218" s="124"/>
      <c r="XES218" s="124"/>
      <c r="XET218" s="124"/>
      <c r="XEU218" s="124"/>
      <c r="XEV218" s="124"/>
      <c r="XEW218" s="124"/>
      <c r="XEX218" s="124"/>
    </row>
    <row r="219" spans="16361:16378" ht="18.75" x14ac:dyDescent="0.3">
      <c r="XEG219" s="124"/>
      <c r="XEH219" s="124"/>
      <c r="XEI219" s="124"/>
      <c r="XEJ219" s="124"/>
      <c r="XEK219" s="124"/>
      <c r="XEL219" s="124"/>
      <c r="XEM219" s="124"/>
      <c r="XEN219" s="124"/>
      <c r="XEO219" s="124"/>
      <c r="XEP219" s="124"/>
      <c r="XEQ219" s="124"/>
      <c r="XER219" s="124"/>
      <c r="XES219" s="124"/>
      <c r="XET219" s="124"/>
      <c r="XEU219" s="124"/>
      <c r="XEV219" s="124"/>
      <c r="XEW219" s="124"/>
      <c r="XEX219" s="124"/>
    </row>
    <row r="220" spans="16361:16378" ht="18.75" x14ac:dyDescent="0.3">
      <c r="XEG220" s="124"/>
      <c r="XEH220" s="124"/>
      <c r="XEI220" s="124"/>
      <c r="XEJ220" s="124"/>
      <c r="XEK220" s="124"/>
      <c r="XEL220" s="124"/>
      <c r="XEM220" s="124"/>
      <c r="XEN220" s="124"/>
      <c r="XEO220" s="124"/>
      <c r="XEP220" s="124"/>
      <c r="XEQ220" s="124"/>
      <c r="XER220" s="124"/>
      <c r="XES220" s="124"/>
      <c r="XET220" s="124"/>
      <c r="XEU220" s="124"/>
      <c r="XEV220" s="124"/>
      <c r="XEW220" s="124"/>
      <c r="XEX220" s="124"/>
    </row>
    <row r="221" spans="16361:16378" ht="18.75" x14ac:dyDescent="0.3">
      <c r="XEG221" s="124"/>
      <c r="XEH221" s="124"/>
      <c r="XEI221" s="124"/>
      <c r="XEJ221" s="124"/>
      <c r="XEK221" s="124"/>
      <c r="XEL221" s="124"/>
      <c r="XEM221" s="124"/>
      <c r="XEN221" s="124"/>
      <c r="XEO221" s="124"/>
      <c r="XEP221" s="124"/>
      <c r="XEQ221" s="124"/>
      <c r="XER221" s="124"/>
      <c r="XES221" s="124"/>
      <c r="XET221" s="124"/>
      <c r="XEU221" s="124"/>
      <c r="XEV221" s="124"/>
      <c r="XEW221" s="124"/>
      <c r="XEX221" s="124"/>
    </row>
    <row r="222" spans="16361:16378" ht="18.75" x14ac:dyDescent="0.3">
      <c r="XEG222" s="124"/>
      <c r="XEH222" s="124"/>
      <c r="XEI222" s="124"/>
      <c r="XEJ222" s="124"/>
      <c r="XEK222" s="124"/>
      <c r="XEL222" s="124"/>
      <c r="XEM222" s="124"/>
      <c r="XEN222" s="124"/>
      <c r="XEO222" s="124"/>
      <c r="XEP222" s="124"/>
      <c r="XEQ222" s="124"/>
      <c r="XER222" s="124"/>
      <c r="XES222" s="124"/>
      <c r="XET222" s="124"/>
      <c r="XEU222" s="124"/>
      <c r="XEV222" s="124"/>
      <c r="XEW222" s="124"/>
      <c r="XEX222" s="124"/>
    </row>
    <row r="223" spans="16361:16378" ht="18.75" x14ac:dyDescent="0.3">
      <c r="XEG223" s="124"/>
      <c r="XEH223" s="124"/>
      <c r="XEI223" s="124"/>
      <c r="XEJ223" s="124"/>
      <c r="XEK223" s="124"/>
      <c r="XEL223" s="124"/>
      <c r="XEM223" s="124"/>
      <c r="XEN223" s="124"/>
      <c r="XEO223" s="124"/>
      <c r="XEP223" s="124"/>
      <c r="XEQ223" s="124"/>
      <c r="XER223" s="124"/>
      <c r="XES223" s="124"/>
      <c r="XET223" s="124"/>
      <c r="XEU223" s="124"/>
      <c r="XEV223" s="124"/>
      <c r="XEW223" s="124"/>
      <c r="XEX223" s="124"/>
    </row>
    <row r="224" spans="16361:16378" ht="18.75" x14ac:dyDescent="0.3">
      <c r="XEG224" s="124"/>
      <c r="XEH224" s="124"/>
      <c r="XEI224" s="124"/>
      <c r="XEJ224" s="124"/>
      <c r="XEK224" s="124"/>
      <c r="XEL224" s="124"/>
      <c r="XEM224" s="124"/>
      <c r="XEN224" s="124"/>
      <c r="XEO224" s="124"/>
      <c r="XEP224" s="124"/>
      <c r="XEQ224" s="124"/>
      <c r="XER224" s="124"/>
      <c r="XES224" s="124"/>
      <c r="XET224" s="124"/>
      <c r="XEU224" s="124"/>
      <c r="XEV224" s="124"/>
      <c r="XEW224" s="124"/>
      <c r="XEX224" s="124"/>
    </row>
    <row r="225" spans="16359:16378" ht="18.75" x14ac:dyDescent="0.3">
      <c r="XEG225" s="124"/>
      <c r="XEH225" s="124"/>
      <c r="XEI225" s="124"/>
      <c r="XEJ225" s="124"/>
      <c r="XEK225" s="124"/>
      <c r="XEL225" s="124"/>
      <c r="XEM225" s="124"/>
      <c r="XEN225" s="124"/>
      <c r="XEO225" s="124"/>
      <c r="XEP225" s="124"/>
      <c r="XEQ225" s="124"/>
      <c r="XER225" s="124"/>
      <c r="XES225" s="124"/>
      <c r="XET225" s="124"/>
      <c r="XEU225" s="124"/>
      <c r="XEV225" s="124"/>
      <c r="XEW225" s="124"/>
      <c r="XEX225" s="124"/>
    </row>
    <row r="226" spans="16359:16378" ht="18.75" x14ac:dyDescent="0.3">
      <c r="XEE226" s="151"/>
      <c r="XEF226" s="151"/>
      <c r="XEG226" s="124"/>
      <c r="XEH226" s="124"/>
      <c r="XEI226" s="124"/>
      <c r="XEJ226" s="124"/>
      <c r="XEK226" s="124"/>
      <c r="XEL226" s="124"/>
      <c r="XEM226" s="124"/>
      <c r="XEN226" s="124"/>
      <c r="XEO226" s="124"/>
      <c r="XEP226" s="124"/>
      <c r="XEQ226" s="124"/>
      <c r="XER226" s="124"/>
      <c r="XES226" s="124"/>
      <c r="XET226" s="124"/>
      <c r="XEU226" s="124"/>
      <c r="XEV226" s="124"/>
      <c r="XEW226" s="124"/>
      <c r="XEX226" s="124"/>
    </row>
    <row r="227" spans="16359:16378" ht="18.75" x14ac:dyDescent="0.3">
      <c r="XEE227" s="151"/>
      <c r="XEF227" s="151"/>
      <c r="XEG227" s="124"/>
      <c r="XEH227" s="124"/>
      <c r="XEI227" s="124"/>
      <c r="XEJ227" s="124"/>
      <c r="XEK227" s="124"/>
      <c r="XEL227" s="124"/>
      <c r="XEM227" s="124"/>
      <c r="XEN227" s="124"/>
      <c r="XEO227" s="124"/>
      <c r="XEP227" s="124"/>
      <c r="XEQ227" s="124"/>
      <c r="XER227" s="124"/>
      <c r="XES227" s="124"/>
      <c r="XET227" s="124"/>
      <c r="XEU227" s="124"/>
      <c r="XEV227" s="124"/>
      <c r="XEW227" s="124"/>
      <c r="XEX227" s="124"/>
    </row>
    <row r="228" spans="16359:16378" ht="18.75" x14ac:dyDescent="0.3">
      <c r="XEE228" s="151"/>
      <c r="XEF228" s="151"/>
      <c r="XEG228" s="124"/>
      <c r="XEH228" s="124"/>
      <c r="XEI228" s="124"/>
      <c r="XEJ228" s="124"/>
      <c r="XEK228" s="124"/>
      <c r="XEL228" s="124"/>
      <c r="XEM228" s="124"/>
      <c r="XEN228" s="124"/>
      <c r="XEO228" s="124"/>
      <c r="XEP228" s="124"/>
      <c r="XEQ228" s="124"/>
      <c r="XER228" s="124"/>
      <c r="XES228" s="124"/>
      <c r="XET228" s="124"/>
      <c r="XEU228" s="124"/>
      <c r="XEV228" s="124"/>
      <c r="XEW228" s="124"/>
      <c r="XEX228" s="124"/>
    </row>
    <row r="229" spans="16359:16378" ht="18.75" x14ac:dyDescent="0.3">
      <c r="XEE229" s="151"/>
      <c r="XEF229" s="151"/>
      <c r="XEG229" s="124"/>
      <c r="XEH229" s="124"/>
      <c r="XEI229" s="124"/>
      <c r="XEJ229" s="124"/>
      <c r="XEK229" s="124"/>
      <c r="XEL229" s="124"/>
      <c r="XEM229" s="124"/>
      <c r="XEN229" s="124"/>
      <c r="XEO229" s="124"/>
      <c r="XEP229" s="124"/>
      <c r="XEQ229" s="124"/>
      <c r="XER229" s="124"/>
      <c r="XES229" s="124"/>
      <c r="XET229" s="124"/>
      <c r="XEU229" s="124"/>
      <c r="XEV229" s="124"/>
      <c r="XEW229" s="124"/>
      <c r="XEX229" s="124"/>
    </row>
    <row r="230" spans="16359:16378" ht="18.75" x14ac:dyDescent="0.3">
      <c r="XEE230" s="151"/>
      <c r="XEF230" s="151"/>
      <c r="XEG230" s="124"/>
      <c r="XEH230" s="124"/>
      <c r="XEI230" s="124"/>
      <c r="XEJ230" s="124"/>
      <c r="XEK230" s="124"/>
      <c r="XEL230" s="124"/>
      <c r="XEM230" s="124"/>
      <c r="XEN230" s="124"/>
      <c r="XEO230" s="124"/>
      <c r="XEP230" s="124"/>
      <c r="XEQ230" s="124"/>
      <c r="XER230" s="124"/>
      <c r="XES230" s="124"/>
      <c r="XET230" s="124"/>
      <c r="XEU230" s="124"/>
      <c r="XEV230" s="124"/>
      <c r="XEW230" s="124"/>
      <c r="XEX230" s="124"/>
    </row>
    <row r="231" spans="16359:16378" ht="18.75" x14ac:dyDescent="0.3">
      <c r="XEG231" s="124"/>
      <c r="XEH231" s="124"/>
      <c r="XEI231" s="124"/>
      <c r="XEJ231" s="124"/>
      <c r="XEK231" s="124"/>
      <c r="XEL231" s="124"/>
      <c r="XEM231" s="124"/>
      <c r="XEN231" s="124"/>
      <c r="XEO231" s="124"/>
      <c r="XEP231" s="124"/>
      <c r="XEQ231" s="124"/>
      <c r="XER231" s="124"/>
      <c r="XES231" s="124"/>
      <c r="XET231" s="124"/>
      <c r="XEU231" s="124"/>
      <c r="XEV231" s="124"/>
      <c r="XEW231" s="124"/>
      <c r="XEX231" s="124"/>
    </row>
    <row r="232" spans="16359:16378" ht="18.75" x14ac:dyDescent="0.3">
      <c r="XEG232" s="124"/>
      <c r="XEH232" s="124"/>
      <c r="XEI232" s="124"/>
      <c r="XEJ232" s="124"/>
      <c r="XEK232" s="124"/>
      <c r="XEL232" s="124"/>
      <c r="XEM232" s="124"/>
      <c r="XEN232" s="124"/>
      <c r="XEO232" s="124"/>
      <c r="XEP232" s="124"/>
      <c r="XEQ232" s="124"/>
      <c r="XER232" s="124"/>
      <c r="XES232" s="124"/>
      <c r="XET232" s="124"/>
      <c r="XEU232" s="124"/>
      <c r="XEV232" s="124"/>
      <c r="XEW232" s="124"/>
      <c r="XEX232" s="124"/>
    </row>
    <row r="233" spans="16359:16378" ht="18.75" x14ac:dyDescent="0.3">
      <c r="XEG233" s="124"/>
      <c r="XEH233" s="124"/>
      <c r="XEI233" s="124"/>
      <c r="XEJ233" s="124"/>
      <c r="XEK233" s="124"/>
      <c r="XEL233" s="124"/>
      <c r="XEM233" s="124"/>
      <c r="XEN233" s="124"/>
      <c r="XEO233" s="124"/>
      <c r="XEP233" s="124"/>
      <c r="XEQ233" s="124"/>
      <c r="XER233" s="124"/>
      <c r="XES233" s="124"/>
      <c r="XET233" s="124"/>
      <c r="XEU233" s="124"/>
      <c r="XEV233" s="124"/>
      <c r="XEW233" s="124"/>
      <c r="XEX233" s="124"/>
    </row>
    <row r="234" spans="16359:16378" ht="18.75" x14ac:dyDescent="0.3">
      <c r="XEG234" s="124"/>
      <c r="XEH234" s="124"/>
      <c r="XEI234" s="124"/>
      <c r="XEJ234" s="124"/>
      <c r="XEK234" s="124"/>
      <c r="XEL234" s="124"/>
      <c r="XEM234" s="124"/>
      <c r="XEN234" s="124"/>
      <c r="XEO234" s="124"/>
      <c r="XEP234" s="124"/>
      <c r="XEQ234" s="124"/>
      <c r="XER234" s="124"/>
      <c r="XES234" s="124"/>
      <c r="XET234" s="124"/>
      <c r="XEU234" s="124"/>
      <c r="XEV234" s="124"/>
      <c r="XEW234" s="124"/>
      <c r="XEX234" s="124"/>
    </row>
    <row r="235" spans="16359:16378" ht="18.75" x14ac:dyDescent="0.3">
      <c r="XEG235" s="124"/>
      <c r="XEH235" s="124"/>
      <c r="XEI235" s="124"/>
      <c r="XEJ235" s="124"/>
      <c r="XEK235" s="124"/>
      <c r="XEL235" s="124"/>
      <c r="XEM235" s="124"/>
      <c r="XEN235" s="124"/>
      <c r="XEO235" s="124"/>
      <c r="XEP235" s="124"/>
      <c r="XEQ235" s="124"/>
      <c r="XER235" s="124"/>
      <c r="XES235" s="124"/>
      <c r="XET235" s="124"/>
      <c r="XEU235" s="124"/>
      <c r="XEV235" s="124"/>
      <c r="XEW235" s="124"/>
      <c r="XEX235" s="124"/>
    </row>
    <row r="236" spans="16359:16378" ht="18.75" x14ac:dyDescent="0.3">
      <c r="XEG236" s="124"/>
      <c r="XEH236" s="124"/>
      <c r="XEI236" s="124"/>
      <c r="XEJ236" s="124"/>
      <c r="XEK236" s="124"/>
      <c r="XEL236" s="124"/>
      <c r="XEM236" s="124"/>
      <c r="XEN236" s="124"/>
      <c r="XEO236" s="124"/>
      <c r="XEP236" s="124"/>
      <c r="XEQ236" s="124"/>
      <c r="XER236" s="124"/>
      <c r="XES236" s="124"/>
      <c r="XET236" s="124"/>
      <c r="XEU236" s="124"/>
      <c r="XEV236" s="124"/>
      <c r="XEW236" s="124"/>
      <c r="XEX236" s="124"/>
    </row>
    <row r="237" spans="16359:16378" ht="18.75" x14ac:dyDescent="0.3">
      <c r="XEG237" s="124"/>
      <c r="XEH237" s="124"/>
      <c r="XEI237" s="124"/>
      <c r="XEJ237" s="124"/>
      <c r="XEK237" s="124"/>
      <c r="XEL237" s="124"/>
      <c r="XEM237" s="124"/>
      <c r="XEN237" s="124"/>
      <c r="XEO237" s="124"/>
      <c r="XEP237" s="124"/>
      <c r="XEQ237" s="124"/>
      <c r="XER237" s="124"/>
      <c r="XES237" s="124"/>
      <c r="XET237" s="124"/>
      <c r="XEU237" s="124"/>
      <c r="XEV237" s="124"/>
      <c r="XEW237" s="124"/>
      <c r="XEX237" s="124"/>
    </row>
    <row r="238" spans="16359:16378" ht="18.75" x14ac:dyDescent="0.3">
      <c r="XEG238" s="124"/>
      <c r="XEH238" s="124"/>
      <c r="XEI238" s="124"/>
      <c r="XEJ238" s="124"/>
      <c r="XEK238" s="124"/>
      <c r="XEL238" s="124"/>
      <c r="XEM238" s="124"/>
      <c r="XEN238" s="124"/>
      <c r="XEO238" s="124"/>
      <c r="XEP238" s="124"/>
      <c r="XEQ238" s="124"/>
      <c r="XER238" s="124"/>
      <c r="XES238" s="124"/>
      <c r="XET238" s="124"/>
      <c r="XEU238" s="124"/>
      <c r="XEV238" s="124"/>
      <c r="XEW238" s="124"/>
      <c r="XEX238" s="124"/>
    </row>
    <row r="239" spans="16359:16378" ht="18.75" x14ac:dyDescent="0.3">
      <c r="XEG239" s="124"/>
      <c r="XEH239" s="124"/>
      <c r="XEI239" s="124"/>
      <c r="XEJ239" s="124"/>
      <c r="XEK239" s="124"/>
      <c r="XEL239" s="124"/>
      <c r="XEM239" s="124"/>
      <c r="XEN239" s="124"/>
      <c r="XEO239" s="124"/>
      <c r="XEP239" s="124"/>
      <c r="XEQ239" s="124"/>
      <c r="XER239" s="124"/>
      <c r="XES239" s="124"/>
      <c r="XET239" s="124"/>
      <c r="XEU239" s="124"/>
      <c r="XEV239" s="124"/>
      <c r="XEW239" s="124"/>
      <c r="XEX239" s="124"/>
    </row>
    <row r="240" spans="16359:16378" ht="18.75" x14ac:dyDescent="0.3">
      <c r="XEG240" s="124"/>
      <c r="XEH240" s="124"/>
      <c r="XEI240" s="124"/>
      <c r="XEJ240" s="124"/>
      <c r="XEK240" s="124"/>
      <c r="XEL240" s="124"/>
      <c r="XEM240" s="124"/>
      <c r="XEN240" s="124"/>
      <c r="XEO240" s="124"/>
      <c r="XEP240" s="124"/>
      <c r="XEQ240" s="124"/>
      <c r="XER240" s="124"/>
      <c r="XES240" s="124"/>
      <c r="XET240" s="124"/>
      <c r="XEU240" s="124"/>
      <c r="XEV240" s="124"/>
      <c r="XEW240" s="124"/>
      <c r="XEX240" s="124"/>
    </row>
    <row r="241" spans="16361:16378" ht="18.75" x14ac:dyDescent="0.3">
      <c r="XEG241" s="124"/>
      <c r="XEH241" s="124"/>
      <c r="XEI241" s="124"/>
      <c r="XEJ241" s="124"/>
      <c r="XEK241" s="124"/>
      <c r="XEL241" s="124"/>
      <c r="XEM241" s="124"/>
      <c r="XEN241" s="124"/>
      <c r="XEO241" s="124"/>
      <c r="XEP241" s="124"/>
      <c r="XEQ241" s="124"/>
      <c r="XER241" s="124"/>
      <c r="XES241" s="124"/>
      <c r="XET241" s="124"/>
      <c r="XEU241" s="124"/>
      <c r="XEV241" s="124"/>
      <c r="XEW241" s="124"/>
      <c r="XEX241" s="124"/>
    </row>
    <row r="242" spans="16361:16378" ht="18.75" x14ac:dyDescent="0.3">
      <c r="XEG242" s="124"/>
      <c r="XEH242" s="124"/>
      <c r="XEI242" s="124"/>
      <c r="XEJ242" s="124"/>
      <c r="XEK242" s="124"/>
      <c r="XEL242" s="124"/>
      <c r="XEM242" s="124"/>
      <c r="XEN242" s="124"/>
      <c r="XEO242" s="124"/>
      <c r="XEP242" s="124"/>
      <c r="XEQ242" s="124"/>
      <c r="XER242" s="124"/>
      <c r="XES242" s="124"/>
      <c r="XET242" s="124"/>
      <c r="XEU242" s="124"/>
      <c r="XEV242" s="124"/>
      <c r="XEW242" s="124"/>
      <c r="XEX242" s="124"/>
    </row>
    <row r="243" spans="16361:16378" ht="18.75" x14ac:dyDescent="0.3">
      <c r="XEG243" s="124"/>
      <c r="XEH243" s="124"/>
      <c r="XEI243" s="124"/>
      <c r="XEJ243" s="124"/>
      <c r="XEK243" s="124"/>
      <c r="XEL243" s="124"/>
      <c r="XEM243" s="124"/>
      <c r="XEN243" s="124"/>
      <c r="XEO243" s="124"/>
      <c r="XEP243" s="124"/>
      <c r="XEQ243" s="124"/>
      <c r="XER243" s="124"/>
      <c r="XES243" s="124"/>
      <c r="XET243" s="124"/>
      <c r="XEU243" s="124"/>
      <c r="XEV243" s="124"/>
      <c r="XEW243" s="124"/>
      <c r="XEX243" s="124"/>
    </row>
    <row r="244" spans="16361:16378" ht="18.75" x14ac:dyDescent="0.3">
      <c r="XEG244" s="124"/>
      <c r="XEH244" s="124"/>
      <c r="XEI244" s="124"/>
      <c r="XEJ244" s="124"/>
      <c r="XEK244" s="124"/>
      <c r="XEL244" s="124"/>
      <c r="XEM244" s="124"/>
      <c r="XEN244" s="124"/>
      <c r="XEO244" s="124"/>
      <c r="XEP244" s="124"/>
      <c r="XEQ244" s="124"/>
      <c r="XER244" s="124"/>
      <c r="XES244" s="124"/>
      <c r="XET244" s="124"/>
      <c r="XEU244" s="124"/>
      <c r="XEV244" s="124"/>
      <c r="XEW244" s="124"/>
      <c r="XEX244" s="124"/>
    </row>
    <row r="245" spans="16361:16378" ht="18.75" x14ac:dyDescent="0.3">
      <c r="XEG245" s="124"/>
      <c r="XEH245" s="124"/>
      <c r="XEI245" s="124"/>
      <c r="XEJ245" s="124"/>
      <c r="XEK245" s="124"/>
      <c r="XEL245" s="124"/>
      <c r="XEM245" s="124"/>
      <c r="XEN245" s="124"/>
      <c r="XEO245" s="124"/>
      <c r="XEP245" s="124"/>
      <c r="XEQ245" s="124"/>
      <c r="XER245" s="124"/>
      <c r="XES245" s="124"/>
      <c r="XET245" s="124"/>
      <c r="XEU245" s="124"/>
      <c r="XEV245" s="124"/>
      <c r="XEW245" s="124"/>
      <c r="XEX245" s="124"/>
    </row>
    <row r="246" spans="16361:16378" ht="18.75" x14ac:dyDescent="0.3">
      <c r="XEG246" s="124"/>
      <c r="XEH246" s="124"/>
      <c r="XEI246" s="124"/>
      <c r="XEJ246" s="124"/>
      <c r="XEK246" s="124"/>
      <c r="XEL246" s="124"/>
      <c r="XEM246" s="124"/>
      <c r="XEN246" s="124"/>
      <c r="XEO246" s="124"/>
      <c r="XEP246" s="124"/>
      <c r="XEQ246" s="124"/>
      <c r="XER246" s="124"/>
      <c r="XES246" s="124"/>
      <c r="XET246" s="124"/>
      <c r="XEU246" s="124"/>
      <c r="XEV246" s="124"/>
      <c r="XEW246" s="124"/>
      <c r="XEX246" s="124"/>
    </row>
    <row r="247" spans="16361:16378" ht="18.75" x14ac:dyDescent="0.3">
      <c r="XEG247" s="124"/>
      <c r="XEH247" s="124"/>
      <c r="XEI247" s="124"/>
      <c r="XEJ247" s="124"/>
      <c r="XEK247" s="124"/>
      <c r="XEL247" s="124"/>
      <c r="XEM247" s="124"/>
      <c r="XEN247" s="124"/>
      <c r="XEO247" s="124"/>
      <c r="XEP247" s="124"/>
      <c r="XEQ247" s="124"/>
      <c r="XER247" s="124"/>
      <c r="XES247" s="124"/>
      <c r="XET247" s="124"/>
      <c r="XEU247" s="124"/>
      <c r="XEV247" s="124"/>
      <c r="XEW247" s="124"/>
      <c r="XEX247" s="124"/>
    </row>
    <row r="248" spans="16361:16378" ht="18.75" x14ac:dyDescent="0.3">
      <c r="XEG248" s="124"/>
      <c r="XEH248" s="124"/>
      <c r="XEI248" s="124"/>
      <c r="XEJ248" s="124"/>
      <c r="XEK248" s="124"/>
      <c r="XEL248" s="124"/>
      <c r="XEM248" s="124"/>
      <c r="XEN248" s="124"/>
      <c r="XEO248" s="124"/>
      <c r="XEP248" s="124"/>
      <c r="XEQ248" s="124"/>
      <c r="XER248" s="124"/>
      <c r="XES248" s="124"/>
      <c r="XET248" s="124"/>
      <c r="XEU248" s="124"/>
      <c r="XEV248" s="124"/>
      <c r="XEW248" s="124"/>
      <c r="XEX248" s="124"/>
    </row>
    <row r="249" spans="16361:16378" ht="18.75" x14ac:dyDescent="0.3">
      <c r="XEG249" s="124"/>
      <c r="XEH249" s="124"/>
      <c r="XEI249" s="124"/>
      <c r="XEJ249" s="124"/>
      <c r="XEK249" s="124"/>
      <c r="XEL249" s="124"/>
      <c r="XEM249" s="124"/>
      <c r="XEN249" s="124"/>
      <c r="XEO249" s="124"/>
      <c r="XEP249" s="124"/>
      <c r="XEQ249" s="124"/>
      <c r="XER249" s="124"/>
      <c r="XES249" s="124"/>
      <c r="XET249" s="124"/>
      <c r="XEU249" s="124"/>
      <c r="XEV249" s="124"/>
      <c r="XEW249" s="124"/>
      <c r="XEX249" s="124"/>
    </row>
    <row r="250" spans="16361:16378" ht="18.75" x14ac:dyDescent="0.3">
      <c r="XEG250" s="124"/>
      <c r="XEH250" s="124"/>
      <c r="XEI250" s="124"/>
      <c r="XEJ250" s="124"/>
      <c r="XEK250" s="124"/>
      <c r="XEL250" s="124"/>
      <c r="XEM250" s="124"/>
      <c r="XEN250" s="124"/>
      <c r="XEO250" s="124"/>
      <c r="XEP250" s="124"/>
      <c r="XEQ250" s="124"/>
      <c r="XER250" s="124"/>
      <c r="XES250" s="124"/>
      <c r="XET250" s="124"/>
      <c r="XEU250" s="124"/>
      <c r="XEV250" s="124"/>
      <c r="XEW250" s="124"/>
      <c r="XEX250" s="124"/>
    </row>
    <row r="251" spans="16361:16378" ht="18.75" x14ac:dyDescent="0.3">
      <c r="XEG251" s="124"/>
      <c r="XEH251" s="124"/>
      <c r="XEI251" s="124"/>
      <c r="XEJ251" s="124"/>
      <c r="XEK251" s="124"/>
      <c r="XEL251" s="124"/>
      <c r="XEM251" s="124"/>
      <c r="XEN251" s="124"/>
      <c r="XEO251" s="124"/>
      <c r="XEP251" s="124"/>
      <c r="XEQ251" s="124"/>
      <c r="XER251" s="124"/>
      <c r="XES251" s="124"/>
      <c r="XET251" s="124"/>
      <c r="XEU251" s="124"/>
      <c r="XEV251" s="124"/>
      <c r="XEW251" s="124"/>
      <c r="XEX251" s="124"/>
    </row>
    <row r="252" spans="16361:16378" ht="18.75" x14ac:dyDescent="0.3">
      <c r="XEG252" s="124"/>
      <c r="XEH252" s="124"/>
      <c r="XEI252" s="124"/>
      <c r="XEJ252" s="124"/>
      <c r="XEK252" s="124"/>
      <c r="XEL252" s="124"/>
      <c r="XEM252" s="124"/>
      <c r="XEN252" s="124"/>
      <c r="XEO252" s="124"/>
      <c r="XEP252" s="124"/>
      <c r="XEQ252" s="124"/>
      <c r="XER252" s="124"/>
      <c r="XES252" s="124"/>
      <c r="XET252" s="124"/>
      <c r="XEU252" s="124"/>
      <c r="XEV252" s="124"/>
      <c r="XEW252" s="124"/>
      <c r="XEX252" s="124"/>
    </row>
    <row r="253" spans="16361:16378" ht="18.75" x14ac:dyDescent="0.3">
      <c r="XEG253" s="124"/>
      <c r="XEH253" s="124"/>
      <c r="XEI253" s="124"/>
      <c r="XEJ253" s="124"/>
      <c r="XEK253" s="124"/>
      <c r="XEL253" s="124"/>
      <c r="XEM253" s="124"/>
      <c r="XEN253" s="124"/>
      <c r="XEO253" s="124"/>
      <c r="XEP253" s="124"/>
      <c r="XEQ253" s="124"/>
      <c r="XER253" s="124"/>
      <c r="XES253" s="124"/>
      <c r="XET253" s="124"/>
      <c r="XEU253" s="124"/>
      <c r="XEV253" s="124"/>
      <c r="XEW253" s="124"/>
      <c r="XEX253" s="124"/>
    </row>
    <row r="254" spans="16361:16378" ht="18.75" x14ac:dyDescent="0.3">
      <c r="XEG254" s="124"/>
      <c r="XEH254" s="124"/>
      <c r="XEI254" s="124"/>
      <c r="XEJ254" s="124"/>
      <c r="XEK254" s="124"/>
      <c r="XEL254" s="124"/>
      <c r="XEM254" s="124"/>
      <c r="XEN254" s="124"/>
      <c r="XEO254" s="124"/>
      <c r="XEP254" s="124"/>
      <c r="XEQ254" s="124"/>
      <c r="XER254" s="124"/>
      <c r="XES254" s="124"/>
      <c r="XET254" s="124"/>
      <c r="XEU254" s="124"/>
      <c r="XEV254" s="124"/>
      <c r="XEW254" s="124"/>
      <c r="XEX254" s="124"/>
    </row>
    <row r="255" spans="16361:16378" ht="18.75" x14ac:dyDescent="0.3">
      <c r="XEG255" s="124"/>
      <c r="XEH255" s="124"/>
      <c r="XEI255" s="124"/>
      <c r="XEJ255" s="124"/>
      <c r="XEK255" s="124"/>
      <c r="XEL255" s="124"/>
      <c r="XEM255" s="124"/>
      <c r="XEN255" s="124"/>
      <c r="XEO255" s="124"/>
      <c r="XEP255" s="124"/>
      <c r="XEQ255" s="124"/>
      <c r="XER255" s="124"/>
      <c r="XES255" s="124"/>
      <c r="XET255" s="124"/>
      <c r="XEU255" s="124"/>
      <c r="XEV255" s="124"/>
      <c r="XEW255" s="124"/>
      <c r="XEX255" s="124"/>
    </row>
    <row r="256" spans="16361:16378" ht="18.75" x14ac:dyDescent="0.3">
      <c r="XEG256" s="124"/>
      <c r="XEH256" s="124"/>
      <c r="XEI256" s="124"/>
      <c r="XEJ256" s="124"/>
      <c r="XEK256" s="124"/>
      <c r="XEL256" s="124"/>
      <c r="XEM256" s="124"/>
      <c r="XEN256" s="124"/>
      <c r="XEO256" s="124"/>
      <c r="XEP256" s="124"/>
      <c r="XEQ256" s="124"/>
      <c r="XER256" s="124"/>
      <c r="XES256" s="124"/>
      <c r="XET256" s="124"/>
      <c r="XEU256" s="124"/>
      <c r="XEV256" s="124"/>
      <c r="XEW256" s="124"/>
      <c r="XEX256" s="124"/>
    </row>
    <row r="257" spans="16361:16378" ht="18.75" x14ac:dyDescent="0.3">
      <c r="XEG257" s="124"/>
      <c r="XEH257" s="124"/>
      <c r="XEI257" s="124"/>
      <c r="XEJ257" s="124"/>
      <c r="XEK257" s="124"/>
      <c r="XEL257" s="124"/>
      <c r="XEM257" s="124"/>
      <c r="XEN257" s="124"/>
      <c r="XEO257" s="124"/>
      <c r="XEP257" s="124"/>
      <c r="XEQ257" s="124"/>
      <c r="XER257" s="124"/>
      <c r="XES257" s="124"/>
      <c r="XET257" s="124"/>
      <c r="XEU257" s="124"/>
      <c r="XEV257" s="124"/>
      <c r="XEW257" s="124"/>
      <c r="XEX257" s="124"/>
    </row>
    <row r="258" spans="16361:16378" ht="18.75" x14ac:dyDescent="0.3">
      <c r="XEG258" s="124"/>
      <c r="XEH258" s="124"/>
      <c r="XEI258" s="124"/>
      <c r="XEJ258" s="124"/>
      <c r="XEK258" s="124"/>
      <c r="XEL258" s="124"/>
      <c r="XEM258" s="124"/>
      <c r="XEN258" s="124"/>
      <c r="XEO258" s="124"/>
      <c r="XEP258" s="124"/>
      <c r="XEQ258" s="124"/>
      <c r="XER258" s="124"/>
      <c r="XES258" s="124"/>
      <c r="XET258" s="124"/>
      <c r="XEU258" s="124"/>
      <c r="XEV258" s="124"/>
      <c r="XEW258" s="124"/>
      <c r="XEX258" s="124"/>
    </row>
    <row r="259" spans="16361:16378" ht="18.75" x14ac:dyDescent="0.3">
      <c r="XEG259" s="124"/>
      <c r="XEH259" s="124"/>
      <c r="XEI259" s="124"/>
      <c r="XEJ259" s="124"/>
      <c r="XEK259" s="124"/>
      <c r="XEL259" s="124"/>
      <c r="XEM259" s="124"/>
      <c r="XEN259" s="124"/>
      <c r="XEO259" s="124"/>
      <c r="XEP259" s="124"/>
      <c r="XEQ259" s="124"/>
      <c r="XER259" s="124"/>
      <c r="XES259" s="124"/>
      <c r="XET259" s="124"/>
      <c r="XEU259" s="124"/>
      <c r="XEV259" s="124"/>
      <c r="XEW259" s="124"/>
      <c r="XEX259" s="124"/>
    </row>
    <row r="260" spans="16361:16378" ht="18.75" x14ac:dyDescent="0.3">
      <c r="XEG260" s="124"/>
      <c r="XEH260" s="124"/>
      <c r="XEI260" s="124"/>
      <c r="XEJ260" s="124"/>
      <c r="XEK260" s="124"/>
      <c r="XEL260" s="124"/>
      <c r="XEM260" s="124"/>
      <c r="XEN260" s="124"/>
      <c r="XEO260" s="124"/>
      <c r="XEP260" s="124"/>
      <c r="XEQ260" s="124"/>
      <c r="XER260" s="124"/>
      <c r="XES260" s="124"/>
      <c r="XET260" s="124"/>
      <c r="XEU260" s="124"/>
      <c r="XEV260" s="124"/>
      <c r="XEW260" s="124"/>
      <c r="XEX260" s="124"/>
    </row>
    <row r="261" spans="16361:16378" ht="18.75" x14ac:dyDescent="0.3">
      <c r="XEG261" s="124"/>
      <c r="XEH261" s="124"/>
      <c r="XEI261" s="124"/>
      <c r="XEJ261" s="124"/>
      <c r="XEK261" s="124"/>
      <c r="XEL261" s="124"/>
      <c r="XEM261" s="124"/>
      <c r="XEN261" s="124"/>
      <c r="XEO261" s="124"/>
      <c r="XEP261" s="124"/>
      <c r="XEQ261" s="124"/>
      <c r="XER261" s="124"/>
      <c r="XES261" s="124"/>
      <c r="XET261" s="124"/>
      <c r="XEU261" s="124"/>
      <c r="XEV261" s="124"/>
      <c r="XEW261" s="124"/>
      <c r="XEX261" s="124"/>
    </row>
    <row r="262" spans="16361:16378" ht="18.75" x14ac:dyDescent="0.3">
      <c r="XEG262" s="124"/>
      <c r="XEH262" s="124"/>
      <c r="XEI262" s="124"/>
      <c r="XEJ262" s="124"/>
      <c r="XEK262" s="124"/>
      <c r="XEL262" s="124"/>
      <c r="XEM262" s="124"/>
      <c r="XEN262" s="124"/>
      <c r="XEO262" s="124"/>
      <c r="XEP262" s="124"/>
      <c r="XEQ262" s="124"/>
      <c r="XER262" s="124"/>
      <c r="XES262" s="124"/>
      <c r="XET262" s="124"/>
      <c r="XEU262" s="124"/>
      <c r="XEV262" s="124"/>
      <c r="XEW262" s="124"/>
      <c r="XEX262" s="124"/>
    </row>
    <row r="263" spans="16361:16378" ht="18.75" x14ac:dyDescent="0.3">
      <c r="XEG263" s="124"/>
      <c r="XEH263" s="124"/>
      <c r="XEI263" s="124"/>
      <c r="XEJ263" s="124"/>
      <c r="XEK263" s="124"/>
      <c r="XEL263" s="124"/>
      <c r="XEM263" s="124"/>
      <c r="XEN263" s="124"/>
      <c r="XEO263" s="124"/>
      <c r="XEP263" s="124"/>
      <c r="XEQ263" s="124"/>
      <c r="XER263" s="124"/>
      <c r="XES263" s="124"/>
      <c r="XET263" s="124"/>
      <c r="XEU263" s="124"/>
      <c r="XEV263" s="124"/>
      <c r="XEW263" s="124"/>
      <c r="XEX263" s="124"/>
    </row>
    <row r="264" spans="16361:16378" ht="18.75" x14ac:dyDescent="0.3">
      <c r="XEG264" s="124"/>
      <c r="XEH264" s="124"/>
      <c r="XEI264" s="124"/>
      <c r="XEJ264" s="124"/>
      <c r="XEK264" s="124"/>
      <c r="XEL264" s="124"/>
      <c r="XEM264" s="124"/>
      <c r="XEN264" s="124"/>
      <c r="XEO264" s="124"/>
      <c r="XEP264" s="124"/>
      <c r="XEQ264" s="124"/>
      <c r="XER264" s="124"/>
      <c r="XES264" s="124"/>
      <c r="XET264" s="124"/>
      <c r="XEU264" s="124"/>
      <c r="XEV264" s="124"/>
      <c r="XEW264" s="124"/>
      <c r="XEX264" s="124"/>
    </row>
    <row r="265" spans="16361:16378" ht="18.75" x14ac:dyDescent="0.3">
      <c r="XEG265" s="124"/>
      <c r="XEH265" s="124"/>
      <c r="XEI265" s="124"/>
      <c r="XEJ265" s="124"/>
      <c r="XEK265" s="124"/>
      <c r="XEL265" s="124"/>
      <c r="XEM265" s="124"/>
      <c r="XEN265" s="124"/>
      <c r="XEO265" s="124"/>
      <c r="XEP265" s="124"/>
      <c r="XEQ265" s="124"/>
      <c r="XER265" s="124"/>
      <c r="XES265" s="124"/>
      <c r="XET265" s="124"/>
      <c r="XEU265" s="124"/>
      <c r="XEV265" s="124"/>
      <c r="XEW265" s="124"/>
      <c r="XEX265" s="124"/>
    </row>
    <row r="266" spans="16361:16378" ht="18.75" x14ac:dyDescent="0.3">
      <c r="XEG266" s="124"/>
      <c r="XEH266" s="124"/>
      <c r="XEI266" s="124"/>
      <c r="XEJ266" s="124"/>
      <c r="XEK266" s="124"/>
      <c r="XEL266" s="124"/>
      <c r="XEM266" s="124"/>
      <c r="XEN266" s="124"/>
      <c r="XEO266" s="124"/>
      <c r="XEP266" s="124"/>
      <c r="XEQ266" s="124"/>
      <c r="XER266" s="124"/>
      <c r="XES266" s="124"/>
      <c r="XET266" s="124"/>
      <c r="XEU266" s="124"/>
      <c r="XEV266" s="124"/>
      <c r="XEW266" s="124"/>
      <c r="XEX266" s="124"/>
    </row>
    <row r="267" spans="16361:16378" ht="18.75" x14ac:dyDescent="0.3">
      <c r="XEG267" s="124"/>
      <c r="XEH267" s="124"/>
      <c r="XEI267" s="124"/>
      <c r="XEJ267" s="124"/>
      <c r="XEK267" s="124"/>
      <c r="XEL267" s="124"/>
      <c r="XEM267" s="124"/>
      <c r="XEN267" s="124"/>
      <c r="XEO267" s="124"/>
      <c r="XEP267" s="124"/>
      <c r="XEQ267" s="124"/>
      <c r="XER267" s="124"/>
      <c r="XES267" s="124"/>
      <c r="XET267" s="124"/>
      <c r="XEU267" s="124"/>
      <c r="XEV267" s="124"/>
      <c r="XEW267" s="124"/>
      <c r="XEX267" s="124"/>
    </row>
    <row r="268" spans="16361:16378" ht="18.75" x14ac:dyDescent="0.3">
      <c r="XEG268" s="124"/>
      <c r="XEH268" s="124"/>
      <c r="XEI268" s="124"/>
      <c r="XEJ268" s="124"/>
      <c r="XEK268" s="124"/>
      <c r="XEL268" s="124"/>
      <c r="XEM268" s="124"/>
      <c r="XEN268" s="124"/>
      <c r="XEO268" s="124"/>
      <c r="XEP268" s="124"/>
      <c r="XEQ268" s="124"/>
      <c r="XER268" s="124"/>
      <c r="XES268" s="124"/>
      <c r="XET268" s="124"/>
      <c r="XEU268" s="124"/>
      <c r="XEV268" s="124"/>
      <c r="XEW268" s="124"/>
      <c r="XEX268" s="124"/>
    </row>
    <row r="269" spans="16361:16378" ht="18.75" x14ac:dyDescent="0.3">
      <c r="XEG269" s="124"/>
      <c r="XEH269" s="124"/>
      <c r="XEI269" s="124"/>
      <c r="XEJ269" s="124"/>
      <c r="XEK269" s="124"/>
      <c r="XEL269" s="124"/>
      <c r="XEM269" s="124"/>
      <c r="XEN269" s="124"/>
      <c r="XEO269" s="124"/>
      <c r="XEP269" s="124"/>
      <c r="XEQ269" s="124"/>
      <c r="XER269" s="124"/>
      <c r="XES269" s="124"/>
      <c r="XET269" s="124"/>
      <c r="XEU269" s="124"/>
      <c r="XEV269" s="124"/>
      <c r="XEW269" s="124"/>
      <c r="XEX269" s="124"/>
    </row>
    <row r="270" spans="16361:16378" ht="18.75" x14ac:dyDescent="0.3">
      <c r="XEG270" s="124"/>
      <c r="XEH270" s="124"/>
      <c r="XEI270" s="124"/>
      <c r="XEJ270" s="124"/>
      <c r="XEK270" s="124"/>
      <c r="XEL270" s="124"/>
      <c r="XEM270" s="124"/>
      <c r="XEN270" s="124"/>
      <c r="XEO270" s="124"/>
      <c r="XEP270" s="124"/>
      <c r="XEQ270" s="124"/>
      <c r="XER270" s="124"/>
      <c r="XES270" s="124"/>
      <c r="XET270" s="124"/>
      <c r="XEU270" s="124"/>
      <c r="XEV270" s="124"/>
      <c r="XEW270" s="124"/>
      <c r="XEX270" s="124"/>
    </row>
    <row r="271" spans="16361:16378" ht="18.75" x14ac:dyDescent="0.3">
      <c r="XEG271" s="124"/>
      <c r="XEH271" s="124"/>
      <c r="XEI271" s="124"/>
      <c r="XEJ271" s="124"/>
      <c r="XEK271" s="124"/>
      <c r="XEL271" s="124"/>
      <c r="XEM271" s="124"/>
      <c r="XEN271" s="124"/>
      <c r="XEO271" s="124"/>
      <c r="XEP271" s="124"/>
      <c r="XEQ271" s="124"/>
      <c r="XER271" s="124"/>
      <c r="XES271" s="124"/>
      <c r="XET271" s="124"/>
      <c r="XEU271" s="124"/>
      <c r="XEV271" s="124"/>
      <c r="XEW271" s="124"/>
      <c r="XEX271" s="124"/>
    </row>
    <row r="272" spans="16361:16378" ht="18.75" x14ac:dyDescent="0.3">
      <c r="XEG272" s="124"/>
      <c r="XEH272" s="124"/>
      <c r="XEI272" s="124"/>
      <c r="XEJ272" s="124"/>
      <c r="XEK272" s="124"/>
      <c r="XEL272" s="124"/>
      <c r="XEM272" s="124"/>
      <c r="XEN272" s="124"/>
      <c r="XEO272" s="124"/>
      <c r="XEP272" s="124"/>
      <c r="XEQ272" s="124"/>
      <c r="XER272" s="124"/>
      <c r="XES272" s="124"/>
      <c r="XET272" s="124"/>
      <c r="XEU272" s="124"/>
      <c r="XEV272" s="124"/>
      <c r="XEW272" s="124"/>
      <c r="XEX272" s="124"/>
    </row>
    <row r="273" spans="16361:16378" ht="18.75" x14ac:dyDescent="0.3">
      <c r="XEG273" s="124"/>
      <c r="XEH273" s="124"/>
      <c r="XEI273" s="124"/>
      <c r="XEJ273" s="124"/>
      <c r="XEK273" s="124"/>
      <c r="XEL273" s="124"/>
      <c r="XEM273" s="124"/>
      <c r="XEN273" s="124"/>
      <c r="XEO273" s="124"/>
      <c r="XEP273" s="124"/>
      <c r="XEQ273" s="124"/>
      <c r="XER273" s="124"/>
      <c r="XES273" s="124"/>
      <c r="XET273" s="124"/>
      <c r="XEU273" s="124"/>
      <c r="XEV273" s="124"/>
      <c r="XEW273" s="124"/>
      <c r="XEX273" s="124"/>
    </row>
    <row r="274" spans="16361:16378" ht="18.75" x14ac:dyDescent="0.3">
      <c r="XEG274" s="124"/>
      <c r="XEH274" s="124"/>
      <c r="XEI274" s="124"/>
      <c r="XEJ274" s="124"/>
      <c r="XEK274" s="124"/>
      <c r="XEL274" s="124"/>
      <c r="XEM274" s="124"/>
      <c r="XEN274" s="124"/>
      <c r="XEO274" s="124"/>
      <c r="XEP274" s="124"/>
      <c r="XEQ274" s="124"/>
      <c r="XER274" s="124"/>
      <c r="XES274" s="124"/>
      <c r="XET274" s="124"/>
      <c r="XEU274" s="124"/>
      <c r="XEV274" s="124"/>
      <c r="XEW274" s="124"/>
      <c r="XEX274" s="124"/>
    </row>
    <row r="275" spans="16361:16378" ht="18.75" x14ac:dyDescent="0.3">
      <c r="XEG275" s="124"/>
      <c r="XEH275" s="124"/>
      <c r="XEI275" s="124"/>
      <c r="XEJ275" s="124"/>
      <c r="XEK275" s="124"/>
      <c r="XEL275" s="124"/>
      <c r="XEM275" s="124"/>
      <c r="XEN275" s="124"/>
      <c r="XEO275" s="124"/>
      <c r="XEP275" s="124"/>
      <c r="XEQ275" s="124"/>
      <c r="XER275" s="124"/>
      <c r="XES275" s="124"/>
      <c r="XET275" s="124"/>
      <c r="XEU275" s="124"/>
      <c r="XEV275" s="124"/>
      <c r="XEW275" s="124"/>
      <c r="XEX275" s="124"/>
    </row>
    <row r="276" spans="16361:16378" ht="18.75" x14ac:dyDescent="0.3">
      <c r="XEG276" s="124"/>
      <c r="XEH276" s="124"/>
      <c r="XEI276" s="124"/>
      <c r="XEJ276" s="124"/>
      <c r="XEK276" s="124"/>
      <c r="XEL276" s="124"/>
      <c r="XEM276" s="124"/>
      <c r="XEN276" s="124"/>
      <c r="XEO276" s="124"/>
      <c r="XEP276" s="124"/>
      <c r="XEQ276" s="124"/>
      <c r="XER276" s="124"/>
      <c r="XES276" s="124"/>
      <c r="XET276" s="124"/>
      <c r="XEU276" s="124"/>
      <c r="XEV276" s="124"/>
      <c r="XEW276" s="124"/>
      <c r="XEX276" s="124"/>
    </row>
    <row r="277" spans="16361:16378" ht="18.75" x14ac:dyDescent="0.3">
      <c r="XEG277" s="124"/>
      <c r="XEH277" s="124"/>
      <c r="XEI277" s="124"/>
      <c r="XEJ277" s="124"/>
      <c r="XEK277" s="124"/>
      <c r="XEL277" s="124"/>
      <c r="XEM277" s="124"/>
      <c r="XEN277" s="124"/>
      <c r="XEO277" s="124"/>
      <c r="XEP277" s="124"/>
      <c r="XEQ277" s="124"/>
      <c r="XER277" s="124"/>
      <c r="XES277" s="124"/>
      <c r="XET277" s="124"/>
      <c r="XEU277" s="124"/>
      <c r="XEV277" s="124"/>
      <c r="XEW277" s="124"/>
      <c r="XEX277" s="124"/>
    </row>
    <row r="278" spans="16361:16378" ht="18.75" x14ac:dyDescent="0.3">
      <c r="XEG278" s="124"/>
      <c r="XEH278" s="124"/>
      <c r="XEI278" s="124"/>
      <c r="XEJ278" s="124"/>
      <c r="XEK278" s="124"/>
      <c r="XEL278" s="124"/>
      <c r="XEM278" s="124"/>
      <c r="XEN278" s="124"/>
      <c r="XEO278" s="124"/>
      <c r="XEP278" s="124"/>
      <c r="XEQ278" s="124"/>
      <c r="XER278" s="124"/>
      <c r="XES278" s="124"/>
      <c r="XET278" s="124"/>
      <c r="XEU278" s="124"/>
      <c r="XEV278" s="124"/>
      <c r="XEW278" s="124"/>
      <c r="XEX278" s="124"/>
    </row>
    <row r="279" spans="16361:16378" ht="18.75" x14ac:dyDescent="0.3">
      <c r="XEG279" s="124"/>
      <c r="XEH279" s="124"/>
      <c r="XEI279" s="124"/>
      <c r="XEJ279" s="124"/>
      <c r="XEK279" s="124"/>
      <c r="XEL279" s="124"/>
      <c r="XEM279" s="124"/>
      <c r="XEN279" s="124"/>
      <c r="XEO279" s="124"/>
      <c r="XEP279" s="124"/>
      <c r="XEQ279" s="124"/>
      <c r="XER279" s="124"/>
      <c r="XES279" s="124"/>
      <c r="XET279" s="124"/>
      <c r="XEU279" s="124"/>
      <c r="XEV279" s="124"/>
      <c r="XEW279" s="124"/>
      <c r="XEX279" s="124"/>
    </row>
    <row r="280" spans="16361:16378" ht="18.75" x14ac:dyDescent="0.3">
      <c r="XEG280" s="124"/>
      <c r="XEH280" s="124"/>
      <c r="XEI280" s="124"/>
      <c r="XEJ280" s="124"/>
      <c r="XEK280" s="124"/>
      <c r="XEL280" s="124"/>
      <c r="XEM280" s="124"/>
      <c r="XEN280" s="124"/>
      <c r="XEO280" s="124"/>
      <c r="XEP280" s="124"/>
      <c r="XEQ280" s="124"/>
      <c r="XER280" s="124"/>
      <c r="XES280" s="124"/>
      <c r="XET280" s="124"/>
      <c r="XEU280" s="124"/>
      <c r="XEV280" s="124"/>
      <c r="XEW280" s="124"/>
      <c r="XEX280" s="124"/>
    </row>
    <row r="281" spans="16361:16378" ht="18.75" x14ac:dyDescent="0.3">
      <c r="XEG281" s="124"/>
      <c r="XEH281" s="124"/>
      <c r="XEI281" s="124"/>
      <c r="XEJ281" s="124"/>
      <c r="XEK281" s="124"/>
      <c r="XEL281" s="124"/>
      <c r="XEM281" s="124"/>
      <c r="XEN281" s="124"/>
      <c r="XEO281" s="124"/>
      <c r="XEP281" s="124"/>
      <c r="XEQ281" s="124"/>
      <c r="XER281" s="124"/>
      <c r="XES281" s="124"/>
      <c r="XET281" s="124"/>
      <c r="XEU281" s="124"/>
      <c r="XEV281" s="124"/>
      <c r="XEW281" s="124"/>
      <c r="XEX281" s="124"/>
    </row>
    <row r="282" spans="16361:16378" ht="18.75" x14ac:dyDescent="0.3">
      <c r="XEG282" s="124"/>
      <c r="XEH282" s="124"/>
      <c r="XEI282" s="124"/>
      <c r="XEJ282" s="124"/>
      <c r="XEK282" s="124"/>
      <c r="XEL282" s="124"/>
      <c r="XEM282" s="124"/>
      <c r="XEN282" s="124"/>
      <c r="XEO282" s="124"/>
      <c r="XEP282" s="124"/>
      <c r="XEQ282" s="124"/>
      <c r="XER282" s="124"/>
      <c r="XES282" s="124"/>
      <c r="XET282" s="124"/>
      <c r="XEU282" s="124"/>
      <c r="XEV282" s="124"/>
      <c r="XEW282" s="124"/>
      <c r="XEX282" s="124"/>
    </row>
    <row r="283" spans="16361:16378" ht="18.75" x14ac:dyDescent="0.3">
      <c r="XEG283" s="124"/>
      <c r="XEH283" s="124"/>
      <c r="XEI283" s="124"/>
      <c r="XEJ283" s="124"/>
      <c r="XEK283" s="124"/>
      <c r="XEL283" s="124"/>
      <c r="XEM283" s="124"/>
      <c r="XEN283" s="124"/>
      <c r="XEO283" s="124"/>
      <c r="XEP283" s="124"/>
      <c r="XEQ283" s="124"/>
      <c r="XER283" s="124"/>
      <c r="XES283" s="124"/>
      <c r="XET283" s="124"/>
      <c r="XEU283" s="124"/>
      <c r="XEV283" s="124"/>
      <c r="XEW283" s="124"/>
      <c r="XEX283" s="124"/>
    </row>
    <row r="284" spans="16361:16378" ht="18.75" x14ac:dyDescent="0.3">
      <c r="XEG284" s="124"/>
      <c r="XEH284" s="124"/>
      <c r="XEI284" s="124"/>
      <c r="XEJ284" s="124"/>
      <c r="XEK284" s="124"/>
      <c r="XEL284" s="124"/>
      <c r="XEM284" s="124"/>
      <c r="XEN284" s="124"/>
      <c r="XEO284" s="124"/>
      <c r="XEP284" s="124"/>
      <c r="XEQ284" s="124"/>
      <c r="XER284" s="124"/>
      <c r="XES284" s="124"/>
      <c r="XET284" s="124"/>
      <c r="XEU284" s="124"/>
      <c r="XEV284" s="124"/>
      <c r="XEW284" s="124"/>
      <c r="XEX284" s="124"/>
    </row>
    <row r="285" spans="16361:16378" ht="18.75" x14ac:dyDescent="0.3">
      <c r="XEG285" s="124"/>
      <c r="XEH285" s="124"/>
      <c r="XEI285" s="124"/>
      <c r="XEJ285" s="124"/>
      <c r="XEK285" s="124"/>
      <c r="XEL285" s="124"/>
      <c r="XEM285" s="124"/>
      <c r="XEN285" s="124"/>
      <c r="XEO285" s="124"/>
      <c r="XEP285" s="124"/>
      <c r="XEQ285" s="124"/>
      <c r="XER285" s="124"/>
      <c r="XES285" s="124"/>
      <c r="XET285" s="124"/>
      <c r="XEU285" s="124"/>
      <c r="XEV285" s="124"/>
      <c r="XEW285" s="124"/>
      <c r="XEX285" s="124"/>
    </row>
    <row r="286" spans="16361:16378" ht="18.75" x14ac:dyDescent="0.3">
      <c r="XEG286" s="124"/>
      <c r="XEH286" s="124"/>
      <c r="XEI286" s="124"/>
      <c r="XEJ286" s="124"/>
      <c r="XEK286" s="124"/>
      <c r="XEL286" s="124"/>
      <c r="XEM286" s="124"/>
      <c r="XEN286" s="124"/>
      <c r="XEO286" s="124"/>
      <c r="XEP286" s="124"/>
      <c r="XEQ286" s="124"/>
      <c r="XER286" s="124"/>
      <c r="XES286" s="124"/>
      <c r="XET286" s="124"/>
      <c r="XEU286" s="124"/>
      <c r="XEV286" s="124"/>
      <c r="XEW286" s="124"/>
      <c r="XEX286" s="124"/>
    </row>
    <row r="287" spans="16361:16378" ht="18.75" x14ac:dyDescent="0.3">
      <c r="XEG287" s="124"/>
      <c r="XEH287" s="124"/>
      <c r="XEI287" s="124"/>
      <c r="XEJ287" s="124"/>
      <c r="XEK287" s="124"/>
      <c r="XEL287" s="124"/>
      <c r="XEM287" s="124"/>
      <c r="XEN287" s="124"/>
      <c r="XEO287" s="124"/>
      <c r="XEP287" s="124"/>
      <c r="XEQ287" s="124"/>
      <c r="XER287" s="124"/>
      <c r="XES287" s="124"/>
      <c r="XET287" s="124"/>
      <c r="XEU287" s="124"/>
      <c r="XEV287" s="124"/>
      <c r="XEW287" s="124"/>
      <c r="XEX287" s="124"/>
    </row>
    <row r="288" spans="16361:16378" ht="18.75" x14ac:dyDescent="0.3">
      <c r="XEG288" s="124"/>
      <c r="XEH288" s="124"/>
      <c r="XEI288" s="124"/>
      <c r="XEJ288" s="124"/>
      <c r="XEK288" s="124"/>
      <c r="XEL288" s="124"/>
      <c r="XEM288" s="124"/>
      <c r="XEN288" s="124"/>
      <c r="XEO288" s="124"/>
      <c r="XEP288" s="124"/>
      <c r="XEQ288" s="124"/>
      <c r="XER288" s="124"/>
      <c r="XES288" s="124"/>
      <c r="XET288" s="124"/>
      <c r="XEU288" s="124"/>
      <c r="XEV288" s="124"/>
      <c r="XEW288" s="124"/>
      <c r="XEX288" s="124"/>
    </row>
    <row r="289" spans="16361:16378" ht="18.75" x14ac:dyDescent="0.3">
      <c r="XEG289" s="124"/>
      <c r="XEH289" s="124"/>
      <c r="XEI289" s="124"/>
      <c r="XEJ289" s="124"/>
      <c r="XEK289" s="124"/>
      <c r="XEL289" s="124"/>
      <c r="XEM289" s="124"/>
      <c r="XEN289" s="124"/>
      <c r="XEO289" s="124"/>
      <c r="XEP289" s="124"/>
      <c r="XEQ289" s="124"/>
      <c r="XER289" s="124"/>
      <c r="XES289" s="124"/>
      <c r="XET289" s="124"/>
      <c r="XEU289" s="124"/>
      <c r="XEV289" s="124"/>
      <c r="XEW289" s="124"/>
      <c r="XEX289" s="124"/>
    </row>
    <row r="290" spans="16361:16378" ht="18.75" x14ac:dyDescent="0.3">
      <c r="XEG290" s="152"/>
      <c r="XEH290" s="152"/>
      <c r="XEI290" s="152"/>
      <c r="XEJ290" s="152"/>
      <c r="XEK290" s="152"/>
      <c r="XEL290" s="152"/>
      <c r="XEM290" s="152"/>
      <c r="XEN290" s="152"/>
      <c r="XEO290" s="152"/>
      <c r="XEP290" s="152"/>
      <c r="XEQ290" s="152"/>
      <c r="XER290" s="152"/>
      <c r="XES290" s="152"/>
      <c r="XET290" s="152"/>
      <c r="XEU290" s="152"/>
      <c r="XEV290" s="152"/>
      <c r="XEW290" s="152"/>
      <c r="XEX290" s="152"/>
    </row>
    <row r="291" spans="16361:16378" ht="18.75" x14ac:dyDescent="0.3">
      <c r="XEG291" s="124"/>
      <c r="XEH291" s="124"/>
      <c r="XEI291" s="124"/>
      <c r="XEJ291" s="124"/>
      <c r="XEK291" s="124"/>
      <c r="XEL291" s="124"/>
      <c r="XEM291" s="124"/>
      <c r="XEN291" s="124"/>
      <c r="XEO291" s="124"/>
      <c r="XEP291" s="124"/>
      <c r="XEQ291" s="124"/>
      <c r="XER291" s="124"/>
      <c r="XES291" s="124"/>
      <c r="XET291" s="124"/>
      <c r="XEU291" s="124"/>
      <c r="XEV291" s="124"/>
      <c r="XEW291" s="124"/>
      <c r="XEX291" s="124"/>
    </row>
    <row r="292" spans="16361:16378" ht="18.75" x14ac:dyDescent="0.3">
      <c r="XEG292" s="124"/>
      <c r="XEH292" s="124"/>
      <c r="XEI292" s="124"/>
      <c r="XEJ292" s="124"/>
      <c r="XEK292" s="124"/>
      <c r="XEL292" s="124"/>
      <c r="XEM292" s="124"/>
      <c r="XEN292" s="124"/>
      <c r="XEO292" s="124"/>
      <c r="XEP292" s="124"/>
      <c r="XEQ292" s="124"/>
      <c r="XER292" s="124"/>
      <c r="XES292" s="124"/>
      <c r="XET292" s="124"/>
      <c r="XEU292" s="124"/>
      <c r="XEV292" s="124"/>
      <c r="XEW292" s="124"/>
      <c r="XEX292" s="124"/>
    </row>
    <row r="293" spans="16361:16378" ht="18.75" x14ac:dyDescent="0.3">
      <c r="XEG293" s="124"/>
      <c r="XEH293" s="124"/>
      <c r="XEI293" s="124"/>
      <c r="XEJ293" s="124"/>
      <c r="XEK293" s="124"/>
      <c r="XEL293" s="124"/>
      <c r="XEM293" s="124"/>
      <c r="XEN293" s="124"/>
      <c r="XEO293" s="124"/>
      <c r="XEP293" s="124"/>
      <c r="XEQ293" s="124"/>
      <c r="XER293" s="124"/>
      <c r="XES293" s="124"/>
      <c r="XET293" s="124"/>
      <c r="XEU293" s="124"/>
      <c r="XEV293" s="124"/>
      <c r="XEW293" s="124"/>
      <c r="XEX293" s="124"/>
    </row>
    <row r="294" spans="16361:16378" ht="18.75" x14ac:dyDescent="0.3">
      <c r="XEG294" s="124"/>
      <c r="XEH294" s="124"/>
      <c r="XEI294" s="124"/>
      <c r="XEJ294" s="124"/>
      <c r="XEK294" s="124"/>
      <c r="XEL294" s="124"/>
      <c r="XEM294" s="124"/>
      <c r="XEN294" s="124"/>
      <c r="XEO294" s="124"/>
      <c r="XEP294" s="124"/>
      <c r="XEQ294" s="124"/>
      <c r="XER294" s="124"/>
      <c r="XES294" s="124"/>
      <c r="XET294" s="124"/>
      <c r="XEU294" s="124"/>
      <c r="XEV294" s="124"/>
      <c r="XEW294" s="124"/>
      <c r="XEX294" s="124"/>
    </row>
    <row r="295" spans="16361:16378" ht="18.75" x14ac:dyDescent="0.3">
      <c r="XEG295" s="124"/>
      <c r="XEH295" s="124"/>
      <c r="XEI295" s="124"/>
      <c r="XEJ295" s="124"/>
      <c r="XEK295" s="124"/>
      <c r="XEL295" s="124"/>
      <c r="XEM295" s="124"/>
      <c r="XEN295" s="124"/>
      <c r="XEO295" s="124"/>
      <c r="XEP295" s="124"/>
      <c r="XEQ295" s="124"/>
      <c r="XER295" s="124"/>
      <c r="XES295" s="124"/>
      <c r="XET295" s="124"/>
      <c r="XEU295" s="124"/>
      <c r="XEV295" s="124"/>
      <c r="XEW295" s="124"/>
      <c r="XEX295" s="124"/>
    </row>
    <row r="296" spans="16361:16378" ht="18.75" x14ac:dyDescent="0.3">
      <c r="XEG296" s="124"/>
      <c r="XEH296" s="124"/>
      <c r="XEI296" s="124"/>
      <c r="XEJ296" s="124"/>
      <c r="XEK296" s="124"/>
      <c r="XEL296" s="124"/>
      <c r="XEM296" s="124"/>
      <c r="XEN296" s="124"/>
      <c r="XEO296" s="124"/>
      <c r="XEP296" s="124"/>
      <c r="XEQ296" s="124"/>
      <c r="XER296" s="124"/>
      <c r="XES296" s="124"/>
      <c r="XET296" s="124"/>
      <c r="XEU296" s="124"/>
      <c r="XEV296" s="124"/>
      <c r="XEW296" s="124"/>
      <c r="XEX296" s="124"/>
    </row>
    <row r="297" spans="16361:16378" ht="18.75" x14ac:dyDescent="0.3">
      <c r="XEG297" s="124"/>
      <c r="XEH297" s="124"/>
      <c r="XEI297" s="124"/>
      <c r="XEJ297" s="124"/>
      <c r="XEK297" s="124"/>
      <c r="XEL297" s="124"/>
      <c r="XEM297" s="124"/>
      <c r="XEN297" s="124"/>
      <c r="XEO297" s="124"/>
      <c r="XEP297" s="124"/>
      <c r="XEQ297" s="124"/>
      <c r="XER297" s="124"/>
      <c r="XES297" s="124"/>
      <c r="XET297" s="124"/>
      <c r="XEU297" s="124"/>
      <c r="XEV297" s="124"/>
      <c r="XEW297" s="124"/>
      <c r="XEX297" s="124"/>
    </row>
    <row r="298" spans="16361:16378" ht="18.75" x14ac:dyDescent="0.3">
      <c r="XEG298" s="124"/>
      <c r="XEH298" s="124"/>
      <c r="XEI298" s="124"/>
      <c r="XEJ298" s="124"/>
      <c r="XEK298" s="124"/>
      <c r="XEL298" s="124"/>
      <c r="XEM298" s="124"/>
      <c r="XEN298" s="124"/>
      <c r="XEO298" s="124"/>
      <c r="XEP298" s="124"/>
      <c r="XEQ298" s="124"/>
      <c r="XER298" s="124"/>
      <c r="XES298" s="124"/>
      <c r="XET298" s="124"/>
      <c r="XEU298" s="124"/>
      <c r="XEV298" s="124"/>
      <c r="XEW298" s="124"/>
      <c r="XEX298" s="124"/>
    </row>
    <row r="299" spans="16361:16378" ht="18.75" x14ac:dyDescent="0.3">
      <c r="XEG299" s="124"/>
      <c r="XEH299" s="124"/>
      <c r="XEI299" s="124"/>
      <c r="XEJ299" s="124"/>
      <c r="XEK299" s="124"/>
      <c r="XEL299" s="124"/>
      <c r="XEM299" s="124"/>
      <c r="XEN299" s="124"/>
      <c r="XEO299" s="124"/>
      <c r="XEP299" s="124"/>
      <c r="XEQ299" s="124"/>
      <c r="XER299" s="124"/>
      <c r="XES299" s="124"/>
      <c r="XET299" s="124"/>
      <c r="XEU299" s="124"/>
      <c r="XEV299" s="124"/>
      <c r="XEW299" s="124"/>
      <c r="XEX299" s="124"/>
    </row>
    <row r="300" spans="16361:16378" ht="18.75" x14ac:dyDescent="0.3">
      <c r="XEG300" s="124"/>
      <c r="XEH300" s="124"/>
      <c r="XEI300" s="124"/>
      <c r="XEJ300" s="124"/>
      <c r="XEK300" s="124"/>
      <c r="XEL300" s="124"/>
      <c r="XEM300" s="124"/>
      <c r="XEN300" s="124"/>
      <c r="XEO300" s="124"/>
      <c r="XEP300" s="124"/>
      <c r="XEQ300" s="124"/>
      <c r="XER300" s="124"/>
      <c r="XES300" s="124"/>
      <c r="XET300" s="124"/>
      <c r="XEU300" s="124"/>
      <c r="XEV300" s="124"/>
      <c r="XEW300" s="124"/>
      <c r="XEX300" s="124"/>
    </row>
    <row r="301" spans="16361:16378" ht="18.75" x14ac:dyDescent="0.3">
      <c r="XEG301" s="124"/>
      <c r="XEH301" s="124"/>
      <c r="XEI301" s="124"/>
      <c r="XEJ301" s="124"/>
      <c r="XEK301" s="124"/>
      <c r="XEL301" s="124"/>
      <c r="XEM301" s="124"/>
      <c r="XEN301" s="124"/>
      <c r="XEO301" s="124"/>
      <c r="XEP301" s="124"/>
      <c r="XEQ301" s="124"/>
      <c r="XER301" s="124"/>
      <c r="XES301" s="124"/>
      <c r="XET301" s="124"/>
      <c r="XEU301" s="124"/>
      <c r="XEV301" s="124"/>
      <c r="XEW301" s="124"/>
      <c r="XEX301" s="124"/>
    </row>
    <row r="302" spans="16361:16378" ht="18.75" x14ac:dyDescent="0.3">
      <c r="XEG302" s="124"/>
      <c r="XEH302" s="124"/>
      <c r="XEI302" s="124"/>
      <c r="XEJ302" s="124"/>
      <c r="XEK302" s="124"/>
      <c r="XEL302" s="124"/>
      <c r="XEM302" s="124"/>
      <c r="XEN302" s="124"/>
      <c r="XEO302" s="124"/>
      <c r="XEP302" s="124"/>
      <c r="XEQ302" s="124"/>
      <c r="XER302" s="124"/>
      <c r="XES302" s="124"/>
      <c r="XET302" s="124"/>
      <c r="XEU302" s="124"/>
      <c r="XEV302" s="124"/>
      <c r="XEW302" s="124"/>
      <c r="XEX302" s="124"/>
    </row>
    <row r="303" spans="16361:16378" ht="18.75" x14ac:dyDescent="0.3">
      <c r="XEG303" s="124"/>
      <c r="XEH303" s="124"/>
      <c r="XEI303" s="124"/>
      <c r="XEJ303" s="124"/>
      <c r="XEK303" s="124"/>
      <c r="XEL303" s="124"/>
      <c r="XEM303" s="124"/>
      <c r="XEN303" s="124"/>
      <c r="XEO303" s="124"/>
      <c r="XEP303" s="124"/>
      <c r="XEQ303" s="124"/>
      <c r="XER303" s="124"/>
      <c r="XES303" s="124"/>
      <c r="XET303" s="124"/>
      <c r="XEU303" s="124"/>
      <c r="XEV303" s="124"/>
      <c r="XEW303" s="124"/>
      <c r="XEX303" s="124"/>
    </row>
    <row r="304" spans="16361:16378" ht="18.75" x14ac:dyDescent="0.3">
      <c r="XEG304" s="124"/>
      <c r="XEH304" s="124"/>
      <c r="XEI304" s="124"/>
      <c r="XEJ304" s="124"/>
      <c r="XEK304" s="124"/>
      <c r="XEL304" s="124"/>
      <c r="XEM304" s="124"/>
      <c r="XEN304" s="124"/>
      <c r="XEO304" s="124"/>
      <c r="XEP304" s="124"/>
      <c r="XEQ304" s="124"/>
      <c r="XER304" s="124"/>
      <c r="XES304" s="124"/>
      <c r="XET304" s="124"/>
      <c r="XEU304" s="124"/>
      <c r="XEV304" s="124"/>
      <c r="XEW304" s="124"/>
      <c r="XEX304" s="124"/>
    </row>
    <row r="305" spans="16361:16378" ht="18.75" x14ac:dyDescent="0.3">
      <c r="XEG305" s="124"/>
      <c r="XEH305" s="124"/>
      <c r="XEI305" s="124"/>
      <c r="XEJ305" s="124"/>
      <c r="XEK305" s="124"/>
      <c r="XEL305" s="124"/>
      <c r="XEM305" s="124"/>
      <c r="XEN305" s="124"/>
      <c r="XEO305" s="124"/>
      <c r="XEP305" s="124"/>
      <c r="XEQ305" s="124"/>
      <c r="XER305" s="124"/>
      <c r="XES305" s="124"/>
      <c r="XET305" s="124"/>
      <c r="XEU305" s="124"/>
      <c r="XEV305" s="124"/>
      <c r="XEW305" s="124"/>
      <c r="XEX305" s="124"/>
    </row>
    <row r="306" spans="16361:16378" ht="18.75" x14ac:dyDescent="0.3">
      <c r="XEG306" s="124"/>
      <c r="XEH306" s="124"/>
      <c r="XEI306" s="124"/>
      <c r="XEJ306" s="124"/>
      <c r="XEK306" s="124"/>
      <c r="XEL306" s="124"/>
      <c r="XEM306" s="124"/>
      <c r="XEN306" s="124"/>
      <c r="XEO306" s="124"/>
      <c r="XEP306" s="124"/>
      <c r="XEQ306" s="124"/>
      <c r="XER306" s="124"/>
      <c r="XES306" s="124"/>
      <c r="XET306" s="124"/>
      <c r="XEU306" s="124"/>
      <c r="XEV306" s="124"/>
      <c r="XEW306" s="124"/>
      <c r="XEX306" s="124"/>
    </row>
    <row r="307" spans="16361:16378" ht="18.75" x14ac:dyDescent="0.3">
      <c r="XEG307" s="124"/>
      <c r="XEH307" s="124"/>
      <c r="XEI307" s="124"/>
      <c r="XEJ307" s="124"/>
      <c r="XEK307" s="124"/>
      <c r="XEL307" s="124"/>
      <c r="XEM307" s="124"/>
      <c r="XEN307" s="124"/>
      <c r="XEO307" s="124"/>
      <c r="XEP307" s="124"/>
      <c r="XEQ307" s="124"/>
      <c r="XER307" s="124"/>
      <c r="XES307" s="124"/>
      <c r="XET307" s="124"/>
      <c r="XEU307" s="124"/>
      <c r="XEV307" s="124"/>
      <c r="XEW307" s="124"/>
      <c r="XEX307" s="124"/>
    </row>
    <row r="308" spans="16361:16378" ht="18.75" x14ac:dyDescent="0.3">
      <c r="XEG308" s="124"/>
      <c r="XEH308" s="124"/>
      <c r="XEI308" s="124"/>
      <c r="XEJ308" s="124"/>
      <c r="XEK308" s="124"/>
      <c r="XEL308" s="124"/>
      <c r="XEM308" s="124"/>
      <c r="XEN308" s="124"/>
      <c r="XEO308" s="124"/>
      <c r="XEP308" s="124"/>
      <c r="XEQ308" s="124"/>
      <c r="XER308" s="124"/>
      <c r="XES308" s="124"/>
      <c r="XET308" s="124"/>
      <c r="XEU308" s="124"/>
      <c r="XEV308" s="124"/>
      <c r="XEW308" s="124"/>
      <c r="XEX308" s="124"/>
    </row>
    <row r="309" spans="16361:16378" ht="18.75" x14ac:dyDescent="0.3">
      <c r="XEG309" s="124"/>
      <c r="XEH309" s="124"/>
      <c r="XEI309" s="124"/>
      <c r="XEJ309" s="124"/>
      <c r="XEK309" s="124"/>
      <c r="XEL309" s="124"/>
      <c r="XEM309" s="124"/>
      <c r="XEN309" s="124"/>
      <c r="XEO309" s="124"/>
      <c r="XEP309" s="124"/>
      <c r="XEQ309" s="124"/>
      <c r="XER309" s="124"/>
      <c r="XES309" s="124"/>
      <c r="XET309" s="124"/>
      <c r="XEU309" s="124"/>
      <c r="XEV309" s="124"/>
      <c r="XEW309" s="124"/>
      <c r="XEX309" s="124"/>
    </row>
    <row r="310" spans="16361:16378" ht="18.75" x14ac:dyDescent="0.3">
      <c r="XEG310" s="124"/>
      <c r="XEH310" s="124"/>
      <c r="XEI310" s="124"/>
      <c r="XEJ310" s="124"/>
      <c r="XEK310" s="124"/>
      <c r="XEL310" s="124"/>
      <c r="XEM310" s="124"/>
      <c r="XEN310" s="124"/>
      <c r="XEO310" s="124"/>
      <c r="XEP310" s="124"/>
      <c r="XEQ310" s="124"/>
      <c r="XER310" s="124"/>
      <c r="XES310" s="124"/>
      <c r="XET310" s="124"/>
      <c r="XEU310" s="124"/>
      <c r="XEV310" s="124"/>
      <c r="XEW310" s="124"/>
      <c r="XEX310" s="124"/>
    </row>
    <row r="311" spans="16361:16378" ht="18.75" x14ac:dyDescent="0.3">
      <c r="XEG311" s="124"/>
      <c r="XEH311" s="124"/>
      <c r="XEI311" s="124"/>
      <c r="XEJ311" s="124"/>
      <c r="XEK311" s="124"/>
      <c r="XEL311" s="124"/>
      <c r="XEM311" s="124"/>
      <c r="XEN311" s="124"/>
      <c r="XEO311" s="124"/>
      <c r="XEP311" s="124"/>
      <c r="XEQ311" s="124"/>
      <c r="XER311" s="124"/>
      <c r="XES311" s="124"/>
      <c r="XET311" s="124"/>
      <c r="XEU311" s="124"/>
      <c r="XEV311" s="124"/>
      <c r="XEW311" s="124"/>
      <c r="XEX311" s="124"/>
    </row>
    <row r="312" spans="16361:16378" ht="18.75" x14ac:dyDescent="0.3">
      <c r="XEG312" s="124"/>
      <c r="XEH312" s="124"/>
      <c r="XEI312" s="124"/>
      <c r="XEJ312" s="124"/>
      <c r="XEK312" s="124"/>
      <c r="XEL312" s="124"/>
      <c r="XEM312" s="124"/>
      <c r="XEN312" s="124"/>
      <c r="XEO312" s="124"/>
      <c r="XEP312" s="124"/>
      <c r="XEQ312" s="124"/>
      <c r="XER312" s="124"/>
      <c r="XES312" s="124"/>
      <c r="XET312" s="124"/>
      <c r="XEU312" s="124"/>
      <c r="XEV312" s="124"/>
      <c r="XEW312" s="124"/>
      <c r="XEX312" s="124"/>
    </row>
    <row r="313" spans="16361:16378" ht="18.75" x14ac:dyDescent="0.3">
      <c r="XEG313" s="124"/>
      <c r="XEH313" s="124"/>
      <c r="XEI313" s="124"/>
      <c r="XEJ313" s="124"/>
      <c r="XEK313" s="124"/>
      <c r="XEL313" s="124"/>
      <c r="XEM313" s="124"/>
      <c r="XEN313" s="124"/>
      <c r="XEO313" s="124"/>
      <c r="XEP313" s="124"/>
      <c r="XEQ313" s="124"/>
      <c r="XER313" s="124"/>
      <c r="XES313" s="124"/>
      <c r="XET313" s="124"/>
      <c r="XEU313" s="124"/>
      <c r="XEV313" s="124"/>
      <c r="XEW313" s="124"/>
      <c r="XEX313" s="124"/>
    </row>
    <row r="314" spans="16361:16378" ht="18.75" x14ac:dyDescent="0.3">
      <c r="XEG314" s="124"/>
      <c r="XEH314" s="124"/>
      <c r="XEI314" s="124"/>
      <c r="XEJ314" s="124"/>
      <c r="XEK314" s="124"/>
      <c r="XEL314" s="124"/>
      <c r="XEM314" s="124"/>
      <c r="XEN314" s="124"/>
      <c r="XEO314" s="124"/>
      <c r="XEP314" s="124"/>
      <c r="XEQ314" s="124"/>
      <c r="XER314" s="124"/>
      <c r="XES314" s="124"/>
      <c r="XET314" s="124"/>
      <c r="XEU314" s="124"/>
      <c r="XEV314" s="124"/>
      <c r="XEW314" s="124"/>
      <c r="XEX314" s="124"/>
    </row>
    <row r="315" spans="16361:16378" ht="18.75" x14ac:dyDescent="0.3">
      <c r="XEG315" s="124"/>
      <c r="XEH315" s="124"/>
      <c r="XEI315" s="124"/>
      <c r="XEJ315" s="124"/>
      <c r="XEK315" s="124"/>
      <c r="XEL315" s="124"/>
      <c r="XEM315" s="124"/>
      <c r="XEN315" s="124"/>
      <c r="XEO315" s="124"/>
      <c r="XEP315" s="124"/>
      <c r="XEQ315" s="124"/>
      <c r="XER315" s="124"/>
      <c r="XES315" s="124"/>
      <c r="XET315" s="124"/>
      <c r="XEU315" s="124"/>
      <c r="XEV315" s="124"/>
      <c r="XEW315" s="124"/>
      <c r="XEX315" s="124"/>
    </row>
    <row r="316" spans="16361:16378" ht="18.75" x14ac:dyDescent="0.3">
      <c r="XEG316" s="124"/>
      <c r="XEH316" s="124"/>
      <c r="XEI316" s="124"/>
      <c r="XEJ316" s="124"/>
      <c r="XEK316" s="124"/>
      <c r="XEL316" s="124"/>
      <c r="XEM316" s="124"/>
      <c r="XEN316" s="124"/>
      <c r="XEO316" s="124"/>
      <c r="XEP316" s="124"/>
      <c r="XEQ316" s="124"/>
      <c r="XER316" s="124"/>
      <c r="XES316" s="124"/>
      <c r="XET316" s="124"/>
      <c r="XEU316" s="124"/>
      <c r="XEV316" s="124"/>
      <c r="XEW316" s="124"/>
      <c r="XEX316" s="124"/>
    </row>
    <row r="317" spans="16361:16378" ht="18.75" x14ac:dyDescent="0.3">
      <c r="XEG317" s="124"/>
      <c r="XEH317" s="124"/>
      <c r="XEI317" s="124"/>
      <c r="XEJ317" s="124"/>
      <c r="XEK317" s="124"/>
      <c r="XEL317" s="124"/>
      <c r="XEM317" s="124"/>
      <c r="XEN317" s="124"/>
      <c r="XEO317" s="124"/>
      <c r="XEP317" s="124"/>
      <c r="XEQ317" s="124"/>
      <c r="XER317" s="124"/>
      <c r="XES317" s="124"/>
      <c r="XET317" s="124"/>
      <c r="XEU317" s="124"/>
      <c r="XEV317" s="124"/>
      <c r="XEW317" s="124"/>
      <c r="XEX317" s="124"/>
    </row>
    <row r="318" spans="16361:16378" ht="18.75" x14ac:dyDescent="0.3">
      <c r="XEG318" s="152"/>
      <c r="XEH318" s="152"/>
      <c r="XEI318" s="152"/>
      <c r="XEJ318" s="152"/>
      <c r="XEK318" s="152"/>
      <c r="XEL318" s="152"/>
      <c r="XEM318" s="152"/>
      <c r="XEN318" s="152"/>
      <c r="XEO318" s="152"/>
      <c r="XEP318" s="152"/>
      <c r="XEQ318" s="152"/>
      <c r="XER318" s="152"/>
      <c r="XES318" s="152"/>
      <c r="XET318" s="152"/>
      <c r="XEU318" s="152"/>
      <c r="XEV318" s="152"/>
      <c r="XEW318" s="152"/>
      <c r="XEX318" s="152"/>
    </row>
    <row r="319" spans="16361:16378" ht="18.75" x14ac:dyDescent="0.3">
      <c r="XEG319" s="124"/>
      <c r="XEH319" s="124"/>
      <c r="XEI319" s="124"/>
      <c r="XEJ319" s="124"/>
      <c r="XEK319" s="124"/>
      <c r="XEL319" s="124"/>
      <c r="XEM319" s="124"/>
      <c r="XEN319" s="124"/>
      <c r="XEO319" s="124"/>
      <c r="XEP319" s="124"/>
      <c r="XEQ319" s="124"/>
      <c r="XER319" s="124"/>
      <c r="XES319" s="124"/>
      <c r="XET319" s="124"/>
      <c r="XEU319" s="124"/>
      <c r="XEV319" s="124"/>
      <c r="XEW319" s="124"/>
      <c r="XEX319" s="124"/>
    </row>
    <row r="320" spans="16361:16378" ht="18.75" x14ac:dyDescent="0.3">
      <c r="XEG320" s="124"/>
      <c r="XEH320" s="124"/>
      <c r="XEI320" s="124"/>
      <c r="XEJ320" s="124"/>
      <c r="XEK320" s="124"/>
      <c r="XEL320" s="124"/>
      <c r="XEM320" s="124"/>
      <c r="XEN320" s="124"/>
      <c r="XEO320" s="124"/>
      <c r="XEP320" s="124"/>
      <c r="XEQ320" s="124"/>
      <c r="XER320" s="124"/>
      <c r="XES320" s="124"/>
      <c r="XET320" s="124"/>
      <c r="XEU320" s="124"/>
      <c r="XEV320" s="124"/>
      <c r="XEW320" s="124"/>
      <c r="XEX320" s="124"/>
    </row>
    <row r="321" spans="16361:16378" ht="18.75" x14ac:dyDescent="0.3">
      <c r="XEG321" s="124"/>
      <c r="XEH321" s="124"/>
      <c r="XEI321" s="124"/>
      <c r="XEJ321" s="124"/>
      <c r="XEK321" s="124"/>
      <c r="XEL321" s="124"/>
      <c r="XEM321" s="124"/>
      <c r="XEN321" s="124"/>
      <c r="XEO321" s="124"/>
      <c r="XEP321" s="124"/>
      <c r="XEQ321" s="124"/>
      <c r="XER321" s="124"/>
      <c r="XES321" s="124"/>
      <c r="XET321" s="124"/>
      <c r="XEU321" s="124"/>
      <c r="XEV321" s="124"/>
      <c r="XEW321" s="124"/>
      <c r="XEX321" s="124"/>
    </row>
    <row r="322" spans="16361:16378" ht="18.75" x14ac:dyDescent="0.3">
      <c r="XEG322" s="124"/>
      <c r="XEH322" s="124"/>
      <c r="XEI322" s="124"/>
      <c r="XEJ322" s="124"/>
      <c r="XEK322" s="124"/>
      <c r="XEL322" s="124"/>
      <c r="XEM322" s="124"/>
      <c r="XEN322" s="124"/>
      <c r="XEO322" s="124"/>
      <c r="XEP322" s="124"/>
      <c r="XEQ322" s="124"/>
      <c r="XER322" s="124"/>
      <c r="XES322" s="124"/>
      <c r="XET322" s="124"/>
      <c r="XEU322" s="124"/>
      <c r="XEV322" s="124"/>
      <c r="XEW322" s="124"/>
      <c r="XEX322" s="124"/>
    </row>
    <row r="323" spans="16361:16378" ht="18.75" x14ac:dyDescent="0.3">
      <c r="XEG323" s="124"/>
      <c r="XEH323" s="124"/>
      <c r="XEI323" s="124"/>
      <c r="XEJ323" s="124"/>
      <c r="XEK323" s="124"/>
      <c r="XEL323" s="124"/>
      <c r="XEM323" s="124"/>
      <c r="XEN323" s="124"/>
      <c r="XEO323" s="124"/>
      <c r="XEP323" s="124"/>
      <c r="XEQ323" s="124"/>
      <c r="XER323" s="124"/>
      <c r="XES323" s="124"/>
      <c r="XET323" s="124"/>
      <c r="XEU323" s="124"/>
      <c r="XEV323" s="124"/>
      <c r="XEW323" s="124"/>
      <c r="XEX323" s="124"/>
    </row>
    <row r="324" spans="16361:16378" ht="18.75" x14ac:dyDescent="0.3">
      <c r="XEG324" s="124"/>
      <c r="XEH324" s="124"/>
      <c r="XEI324" s="124"/>
      <c r="XEJ324" s="124"/>
      <c r="XEK324" s="124"/>
      <c r="XEL324" s="124"/>
      <c r="XEM324" s="124"/>
      <c r="XEN324" s="124"/>
      <c r="XEO324" s="124"/>
      <c r="XEP324" s="124"/>
      <c r="XEQ324" s="124"/>
      <c r="XER324" s="124"/>
      <c r="XES324" s="124"/>
      <c r="XET324" s="124"/>
      <c r="XEU324" s="124"/>
      <c r="XEV324" s="124"/>
      <c r="XEW324" s="124"/>
      <c r="XEX324" s="124"/>
    </row>
    <row r="325" spans="16361:16378" ht="18.75" x14ac:dyDescent="0.3">
      <c r="XEG325" s="124"/>
      <c r="XEH325" s="124"/>
      <c r="XEI325" s="124"/>
      <c r="XEJ325" s="124"/>
      <c r="XEK325" s="124"/>
      <c r="XEL325" s="124"/>
      <c r="XEM325" s="124"/>
      <c r="XEN325" s="124"/>
      <c r="XEO325" s="124"/>
      <c r="XEP325" s="124"/>
      <c r="XEQ325" s="124"/>
      <c r="XER325" s="124"/>
      <c r="XES325" s="124"/>
      <c r="XET325" s="124"/>
      <c r="XEU325" s="124"/>
      <c r="XEV325" s="124"/>
      <c r="XEW325" s="124"/>
      <c r="XEX325" s="124"/>
    </row>
    <row r="326" spans="16361:16378" ht="18.75" x14ac:dyDescent="0.3">
      <c r="XEG326" s="124"/>
      <c r="XEH326" s="124"/>
      <c r="XEI326" s="124"/>
      <c r="XEJ326" s="124"/>
      <c r="XEK326" s="124"/>
      <c r="XEL326" s="124"/>
      <c r="XEM326" s="124"/>
      <c r="XEN326" s="124"/>
      <c r="XEO326" s="124"/>
      <c r="XEP326" s="124"/>
      <c r="XEQ326" s="124"/>
      <c r="XER326" s="124"/>
      <c r="XES326" s="124"/>
      <c r="XET326" s="124"/>
      <c r="XEU326" s="124"/>
      <c r="XEV326" s="124"/>
      <c r="XEW326" s="124"/>
      <c r="XEX326" s="124"/>
    </row>
    <row r="327" spans="16361:16378" ht="18.75" x14ac:dyDescent="0.3">
      <c r="XEG327" s="124"/>
      <c r="XEH327" s="124"/>
      <c r="XEI327" s="124"/>
      <c r="XEJ327" s="124"/>
      <c r="XEK327" s="124"/>
      <c r="XEL327" s="124"/>
      <c r="XEM327" s="124"/>
      <c r="XEN327" s="124"/>
      <c r="XEO327" s="124"/>
      <c r="XEP327" s="124"/>
      <c r="XEQ327" s="124"/>
      <c r="XER327" s="124"/>
      <c r="XES327" s="124"/>
      <c r="XET327" s="124"/>
      <c r="XEU327" s="124"/>
      <c r="XEV327" s="124"/>
      <c r="XEW327" s="124"/>
      <c r="XEX327" s="124"/>
    </row>
    <row r="328" spans="16361:16378" ht="18.75" x14ac:dyDescent="0.3">
      <c r="XEG328" s="124"/>
      <c r="XEH328" s="124"/>
      <c r="XEI328" s="124"/>
      <c r="XEJ328" s="124"/>
      <c r="XEK328" s="124"/>
      <c r="XEL328" s="124"/>
      <c r="XEM328" s="124"/>
      <c r="XEN328" s="124"/>
      <c r="XEO328" s="124"/>
      <c r="XEP328" s="124"/>
      <c r="XEQ328" s="124"/>
      <c r="XER328" s="124"/>
      <c r="XES328" s="124"/>
      <c r="XET328" s="124"/>
      <c r="XEU328" s="124"/>
      <c r="XEV328" s="124"/>
      <c r="XEW328" s="124"/>
      <c r="XEX328" s="124"/>
    </row>
    <row r="329" spans="16361:16378" ht="18.75" x14ac:dyDescent="0.3">
      <c r="XEG329" s="124"/>
      <c r="XEH329" s="124"/>
      <c r="XEI329" s="124"/>
      <c r="XEJ329" s="124"/>
      <c r="XEK329" s="124"/>
      <c r="XEL329" s="124"/>
      <c r="XEM329" s="124"/>
      <c r="XEN329" s="124"/>
      <c r="XEO329" s="124"/>
      <c r="XEP329" s="124"/>
      <c r="XEQ329" s="124"/>
      <c r="XER329" s="124"/>
      <c r="XES329" s="124"/>
      <c r="XET329" s="124"/>
      <c r="XEU329" s="124"/>
      <c r="XEV329" s="124"/>
      <c r="XEW329" s="124"/>
      <c r="XEX329" s="124"/>
    </row>
    <row r="330" spans="16361:16378" ht="18.75" x14ac:dyDescent="0.3">
      <c r="XEG330" s="124"/>
      <c r="XEH330" s="124"/>
      <c r="XEI330" s="124"/>
      <c r="XEJ330" s="124"/>
      <c r="XEK330" s="124"/>
      <c r="XEL330" s="124"/>
      <c r="XEM330" s="124"/>
      <c r="XEN330" s="124"/>
      <c r="XEO330" s="124"/>
      <c r="XEP330" s="124"/>
      <c r="XEQ330" s="124"/>
      <c r="XER330" s="124"/>
      <c r="XES330" s="124"/>
      <c r="XET330" s="124"/>
      <c r="XEU330" s="124"/>
      <c r="XEV330" s="124"/>
      <c r="XEW330" s="124"/>
      <c r="XEX330" s="124"/>
    </row>
    <row r="331" spans="16361:16378" ht="18.75" x14ac:dyDescent="0.3">
      <c r="XEG331" s="124"/>
      <c r="XEH331" s="124"/>
      <c r="XEI331" s="124"/>
      <c r="XEJ331" s="124"/>
      <c r="XEK331" s="124"/>
      <c r="XEL331" s="124"/>
      <c r="XEM331" s="124"/>
      <c r="XEN331" s="124"/>
      <c r="XEO331" s="124"/>
      <c r="XEP331" s="124"/>
      <c r="XEQ331" s="124"/>
      <c r="XER331" s="124"/>
      <c r="XES331" s="124"/>
      <c r="XET331" s="124"/>
      <c r="XEU331" s="124"/>
      <c r="XEV331" s="124"/>
      <c r="XEW331" s="124"/>
      <c r="XEX331" s="124"/>
    </row>
    <row r="332" spans="16361:16378" ht="18.75" x14ac:dyDescent="0.3">
      <c r="XEG332" s="124"/>
      <c r="XEH332" s="124"/>
      <c r="XEI332" s="124"/>
      <c r="XEJ332" s="124"/>
      <c r="XEK332" s="124"/>
      <c r="XEL332" s="124"/>
      <c r="XEM332" s="124"/>
      <c r="XEN332" s="124"/>
      <c r="XEO332" s="124"/>
      <c r="XEP332" s="124"/>
      <c r="XEQ332" s="124"/>
      <c r="XER332" s="124"/>
      <c r="XES332" s="124"/>
      <c r="XET332" s="124"/>
      <c r="XEU332" s="124"/>
      <c r="XEV332" s="124"/>
      <c r="XEW332" s="124"/>
      <c r="XEX332" s="124"/>
    </row>
    <row r="333" spans="16361:16378" ht="18.75" x14ac:dyDescent="0.3">
      <c r="XEG333" s="124"/>
      <c r="XEH333" s="124"/>
      <c r="XEI333" s="124"/>
      <c r="XEJ333" s="124"/>
      <c r="XEK333" s="124"/>
      <c r="XEL333" s="124"/>
      <c r="XEM333" s="124"/>
      <c r="XEN333" s="124"/>
      <c r="XEO333" s="124"/>
      <c r="XEP333" s="124"/>
      <c r="XEQ333" s="124"/>
      <c r="XER333" s="124"/>
      <c r="XES333" s="124"/>
      <c r="XET333" s="124"/>
      <c r="XEU333" s="124"/>
      <c r="XEV333" s="124"/>
      <c r="XEW333" s="124"/>
      <c r="XEX333" s="124"/>
    </row>
    <row r="334" spans="16361:16378" ht="18.75" x14ac:dyDescent="0.3">
      <c r="XEG334" s="124"/>
      <c r="XEH334" s="124"/>
      <c r="XEI334" s="124"/>
      <c r="XEJ334" s="124"/>
      <c r="XEK334" s="124"/>
      <c r="XEL334" s="124"/>
      <c r="XEM334" s="124"/>
      <c r="XEN334" s="124"/>
      <c r="XEO334" s="124"/>
      <c r="XEP334" s="124"/>
      <c r="XEQ334" s="124"/>
      <c r="XER334" s="124"/>
      <c r="XES334" s="124"/>
      <c r="XET334" s="124"/>
      <c r="XEU334" s="124"/>
      <c r="XEV334" s="124"/>
      <c r="XEW334" s="124"/>
      <c r="XEX334" s="124"/>
    </row>
    <row r="335" spans="16361:16378" ht="18.75" x14ac:dyDescent="0.3">
      <c r="XEG335" s="124"/>
      <c r="XEH335" s="124"/>
      <c r="XEI335" s="124"/>
      <c r="XEJ335" s="124"/>
      <c r="XEK335" s="124"/>
      <c r="XEL335" s="124"/>
      <c r="XEM335" s="124"/>
      <c r="XEN335" s="124"/>
      <c r="XEO335" s="124"/>
      <c r="XEP335" s="124"/>
      <c r="XEQ335" s="124"/>
      <c r="XER335" s="124"/>
      <c r="XES335" s="124"/>
      <c r="XET335" s="124"/>
      <c r="XEU335" s="124"/>
      <c r="XEV335" s="124"/>
      <c r="XEW335" s="124"/>
      <c r="XEX335" s="124"/>
    </row>
    <row r="336" spans="16361:16378" ht="18.75" x14ac:dyDescent="0.3">
      <c r="XEG336" s="124"/>
      <c r="XEH336" s="124"/>
      <c r="XEI336" s="124"/>
      <c r="XEJ336" s="124"/>
      <c r="XEK336" s="124"/>
      <c r="XEL336" s="124"/>
      <c r="XEM336" s="124"/>
      <c r="XEN336" s="124"/>
      <c r="XEO336" s="124"/>
      <c r="XEP336" s="124"/>
      <c r="XEQ336" s="124"/>
      <c r="XER336" s="124"/>
      <c r="XES336" s="124"/>
      <c r="XET336" s="124"/>
      <c r="XEU336" s="124"/>
      <c r="XEV336" s="124"/>
      <c r="XEW336" s="124"/>
      <c r="XEX336" s="124"/>
    </row>
    <row r="337" spans="16361:16378" ht="18.75" x14ac:dyDescent="0.3">
      <c r="XEG337" s="124"/>
      <c r="XEH337" s="124"/>
      <c r="XEI337" s="124"/>
      <c r="XEJ337" s="124"/>
      <c r="XEK337" s="124"/>
      <c r="XEL337" s="124"/>
      <c r="XEM337" s="124"/>
      <c r="XEN337" s="124"/>
      <c r="XEO337" s="124"/>
      <c r="XEP337" s="124"/>
      <c r="XEQ337" s="124"/>
      <c r="XER337" s="124"/>
      <c r="XES337" s="124"/>
      <c r="XET337" s="124"/>
      <c r="XEU337" s="124"/>
      <c r="XEV337" s="124"/>
      <c r="XEW337" s="124"/>
      <c r="XEX337" s="124"/>
    </row>
    <row r="338" spans="16361:16378" ht="18.75" x14ac:dyDescent="0.3">
      <c r="XEG338" s="124"/>
      <c r="XEH338" s="124"/>
      <c r="XEI338" s="124"/>
      <c r="XEJ338" s="124"/>
      <c r="XEK338" s="124"/>
      <c r="XEL338" s="124"/>
      <c r="XEM338" s="124"/>
      <c r="XEN338" s="124"/>
      <c r="XEO338" s="124"/>
      <c r="XEP338" s="124"/>
      <c r="XEQ338" s="124"/>
      <c r="XER338" s="124"/>
      <c r="XES338" s="124"/>
      <c r="XET338" s="124"/>
      <c r="XEU338" s="124"/>
      <c r="XEV338" s="124"/>
      <c r="XEW338" s="124"/>
      <c r="XEX338" s="124"/>
    </row>
    <row r="339" spans="16361:16378" ht="18.75" x14ac:dyDescent="0.3">
      <c r="XEG339" s="124"/>
      <c r="XEH339" s="124"/>
      <c r="XEI339" s="124"/>
      <c r="XEJ339" s="124"/>
      <c r="XEK339" s="124"/>
      <c r="XEL339" s="124"/>
      <c r="XEM339" s="124"/>
      <c r="XEN339" s="124"/>
      <c r="XEO339" s="124"/>
      <c r="XEP339" s="124"/>
      <c r="XEQ339" s="124"/>
      <c r="XER339" s="124"/>
      <c r="XES339" s="124"/>
      <c r="XET339" s="124"/>
      <c r="XEU339" s="124"/>
      <c r="XEV339" s="124"/>
      <c r="XEW339" s="124"/>
      <c r="XEX339" s="124"/>
    </row>
    <row r="340" spans="16361:16378" ht="18.75" x14ac:dyDescent="0.3">
      <c r="XEG340" s="124"/>
      <c r="XEH340" s="124"/>
      <c r="XEI340" s="124"/>
      <c r="XEJ340" s="124"/>
      <c r="XEK340" s="124"/>
      <c r="XEL340" s="124"/>
      <c r="XEM340" s="124"/>
      <c r="XEN340" s="124"/>
      <c r="XEO340" s="124"/>
      <c r="XEP340" s="124"/>
      <c r="XEQ340" s="124"/>
      <c r="XER340" s="124"/>
      <c r="XES340" s="124"/>
      <c r="XET340" s="124"/>
      <c r="XEU340" s="124"/>
      <c r="XEV340" s="124"/>
      <c r="XEW340" s="124"/>
      <c r="XEX340" s="124"/>
    </row>
    <row r="341" spans="16361:16378" ht="18.75" x14ac:dyDescent="0.3">
      <c r="XEG341" s="124"/>
      <c r="XEH341" s="124"/>
      <c r="XEI341" s="124"/>
      <c r="XEJ341" s="124"/>
      <c r="XEK341" s="124"/>
      <c r="XEL341" s="124"/>
      <c r="XEM341" s="124"/>
      <c r="XEN341" s="124"/>
      <c r="XEO341" s="124"/>
      <c r="XEP341" s="124"/>
      <c r="XEQ341" s="124"/>
      <c r="XER341" s="124"/>
      <c r="XES341" s="124"/>
      <c r="XET341" s="124"/>
      <c r="XEU341" s="124"/>
      <c r="XEV341" s="124"/>
      <c r="XEW341" s="124"/>
      <c r="XEX341" s="124"/>
    </row>
    <row r="342" spans="16361:16378" ht="18.75" x14ac:dyDescent="0.3">
      <c r="XEG342" s="124"/>
      <c r="XEH342" s="124"/>
      <c r="XEI342" s="124"/>
      <c r="XEJ342" s="124"/>
      <c r="XEK342" s="124"/>
      <c r="XEL342" s="124"/>
      <c r="XEM342" s="124"/>
      <c r="XEN342" s="124"/>
      <c r="XEO342" s="124"/>
      <c r="XEP342" s="124"/>
      <c r="XEQ342" s="124"/>
      <c r="XER342" s="124"/>
      <c r="XES342" s="124"/>
      <c r="XET342" s="124"/>
      <c r="XEU342" s="124"/>
      <c r="XEV342" s="124"/>
      <c r="XEW342" s="124"/>
      <c r="XEX342" s="124"/>
    </row>
    <row r="343" spans="16361:16378" ht="18.75" x14ac:dyDescent="0.3">
      <c r="XEG343" s="124"/>
      <c r="XEH343" s="124"/>
      <c r="XEI343" s="124"/>
      <c r="XEJ343" s="124"/>
      <c r="XEK343" s="124"/>
      <c r="XEL343" s="124"/>
      <c r="XEM343" s="124"/>
      <c r="XEN343" s="124"/>
      <c r="XEO343" s="124"/>
      <c r="XEP343" s="124"/>
      <c r="XEQ343" s="124"/>
      <c r="XER343" s="124"/>
      <c r="XES343" s="124"/>
      <c r="XET343" s="124"/>
      <c r="XEU343" s="124"/>
      <c r="XEV343" s="124"/>
      <c r="XEW343" s="124"/>
      <c r="XEX343" s="124"/>
    </row>
    <row r="344" spans="16361:16378" ht="18.75" x14ac:dyDescent="0.3">
      <c r="XEG344" s="124"/>
      <c r="XEH344" s="124"/>
      <c r="XEI344" s="124"/>
      <c r="XEJ344" s="124"/>
      <c r="XEK344" s="124"/>
      <c r="XEL344" s="124"/>
      <c r="XEM344" s="124"/>
      <c r="XEN344" s="124"/>
      <c r="XEO344" s="124"/>
      <c r="XEP344" s="124"/>
      <c r="XEQ344" s="124"/>
      <c r="XER344" s="124"/>
      <c r="XES344" s="124"/>
      <c r="XET344" s="124"/>
      <c r="XEU344" s="124"/>
      <c r="XEV344" s="124"/>
      <c r="XEW344" s="124"/>
      <c r="XEX344" s="124"/>
    </row>
    <row r="345" spans="16361:16378" ht="18.75" x14ac:dyDescent="0.3">
      <c r="XEG345" s="124"/>
      <c r="XEH345" s="124"/>
      <c r="XEI345" s="124"/>
      <c r="XEJ345" s="124"/>
      <c r="XEK345" s="124"/>
      <c r="XEL345" s="124"/>
      <c r="XEM345" s="124"/>
      <c r="XEN345" s="124"/>
      <c r="XEO345" s="124"/>
      <c r="XEP345" s="124"/>
      <c r="XEQ345" s="124"/>
      <c r="XER345" s="124"/>
      <c r="XES345" s="124"/>
      <c r="XET345" s="124"/>
      <c r="XEU345" s="124"/>
      <c r="XEV345" s="124"/>
      <c r="XEW345" s="124"/>
      <c r="XEX345" s="124"/>
    </row>
    <row r="346" spans="16361:16378" ht="18.75" x14ac:dyDescent="0.3">
      <c r="XEG346" s="124"/>
      <c r="XEH346" s="124"/>
      <c r="XEI346" s="124"/>
      <c r="XEJ346" s="124"/>
      <c r="XEK346" s="124"/>
      <c r="XEL346" s="124"/>
      <c r="XEM346" s="124"/>
      <c r="XEN346" s="124"/>
      <c r="XEO346" s="124"/>
      <c r="XEP346" s="124"/>
      <c r="XEQ346" s="124"/>
      <c r="XER346" s="124"/>
      <c r="XES346" s="124"/>
      <c r="XET346" s="124"/>
      <c r="XEU346" s="124"/>
      <c r="XEV346" s="124"/>
      <c r="XEW346" s="124"/>
      <c r="XEX346" s="124"/>
    </row>
    <row r="347" spans="16361:16378" ht="18.75" x14ac:dyDescent="0.3">
      <c r="XEG347" s="124"/>
      <c r="XEH347" s="124"/>
      <c r="XEI347" s="124"/>
      <c r="XEJ347" s="124"/>
      <c r="XEK347" s="124"/>
      <c r="XEL347" s="124"/>
      <c r="XEM347" s="124"/>
      <c r="XEN347" s="124"/>
      <c r="XEO347" s="124"/>
      <c r="XEP347" s="124"/>
      <c r="XEQ347" s="124"/>
      <c r="XER347" s="124"/>
      <c r="XES347" s="124"/>
      <c r="XET347" s="124"/>
      <c r="XEU347" s="124"/>
      <c r="XEV347" s="124"/>
      <c r="XEW347" s="124"/>
      <c r="XEX347" s="124"/>
    </row>
    <row r="348" spans="16361:16378" ht="18.75" x14ac:dyDescent="0.3">
      <c r="XEG348" s="124"/>
      <c r="XEH348" s="124"/>
      <c r="XEI348" s="124"/>
      <c r="XEJ348" s="124"/>
      <c r="XEK348" s="124"/>
      <c r="XEL348" s="124"/>
      <c r="XEM348" s="124"/>
      <c r="XEN348" s="124"/>
      <c r="XEO348" s="124"/>
      <c r="XEP348" s="124"/>
      <c r="XEQ348" s="124"/>
      <c r="XER348" s="124"/>
      <c r="XES348" s="124"/>
      <c r="XET348" s="124"/>
      <c r="XEU348" s="124"/>
      <c r="XEV348" s="124"/>
      <c r="XEW348" s="124"/>
      <c r="XEX348" s="124"/>
    </row>
    <row r="349" spans="16361:16378" ht="18.75" x14ac:dyDescent="0.3">
      <c r="XEG349" s="124"/>
      <c r="XEH349" s="124"/>
      <c r="XEI349" s="124"/>
      <c r="XEJ349" s="124"/>
      <c r="XEK349" s="124"/>
      <c r="XEL349" s="124"/>
      <c r="XEM349" s="124"/>
      <c r="XEN349" s="124"/>
      <c r="XEO349" s="124"/>
      <c r="XEP349" s="124"/>
      <c r="XEQ349" s="124"/>
      <c r="XER349" s="124"/>
      <c r="XES349" s="124"/>
      <c r="XET349" s="124"/>
      <c r="XEU349" s="124"/>
      <c r="XEV349" s="124"/>
      <c r="XEW349" s="124"/>
      <c r="XEX349" s="124"/>
    </row>
    <row r="350" spans="16361:16378" ht="18.75" x14ac:dyDescent="0.3">
      <c r="XEG350" s="124"/>
      <c r="XEH350" s="124"/>
      <c r="XEI350" s="124"/>
      <c r="XEJ350" s="124"/>
      <c r="XEK350" s="124"/>
      <c r="XEL350" s="124"/>
      <c r="XEM350" s="124"/>
      <c r="XEN350" s="124"/>
      <c r="XEO350" s="124"/>
      <c r="XEP350" s="124"/>
      <c r="XEQ350" s="124"/>
      <c r="XER350" s="124"/>
      <c r="XES350" s="124"/>
      <c r="XET350" s="124"/>
      <c r="XEU350" s="124"/>
      <c r="XEV350" s="124"/>
      <c r="XEW350" s="124"/>
      <c r="XEX350" s="124"/>
    </row>
    <row r="351" spans="16361:16378" ht="18.75" x14ac:dyDescent="0.3">
      <c r="XEG351" s="124"/>
      <c r="XEH351" s="124"/>
      <c r="XEI351" s="124"/>
      <c r="XEJ351" s="124"/>
      <c r="XEK351" s="124"/>
      <c r="XEL351" s="124"/>
      <c r="XEM351" s="124"/>
      <c r="XEN351" s="124"/>
      <c r="XEO351" s="124"/>
      <c r="XEP351" s="124"/>
      <c r="XEQ351" s="124"/>
      <c r="XER351" s="124"/>
      <c r="XES351" s="124"/>
      <c r="XET351" s="124"/>
      <c r="XEU351" s="124"/>
      <c r="XEV351" s="124"/>
      <c r="XEW351" s="124"/>
      <c r="XEX351" s="124"/>
    </row>
    <row r="352" spans="16361:16378" ht="18.75" x14ac:dyDescent="0.3">
      <c r="XEG352" s="124"/>
      <c r="XEH352" s="124"/>
      <c r="XEI352" s="124"/>
      <c r="XEJ352" s="124"/>
      <c r="XEK352" s="124"/>
      <c r="XEL352" s="124"/>
      <c r="XEM352" s="124"/>
      <c r="XEN352" s="124"/>
      <c r="XEO352" s="124"/>
      <c r="XEP352" s="124"/>
      <c r="XEQ352" s="124"/>
      <c r="XER352" s="124"/>
      <c r="XES352" s="124"/>
      <c r="XET352" s="124"/>
      <c r="XEU352" s="124"/>
      <c r="XEV352" s="124"/>
      <c r="XEW352" s="124"/>
      <c r="XEX352" s="124"/>
    </row>
    <row r="353" spans="16361:16378" ht="18.75" x14ac:dyDescent="0.3">
      <c r="XEG353" s="124"/>
      <c r="XEH353" s="124"/>
      <c r="XEI353" s="124"/>
      <c r="XEJ353" s="124"/>
      <c r="XEK353" s="124"/>
      <c r="XEL353" s="124"/>
      <c r="XEM353" s="124"/>
      <c r="XEN353" s="124"/>
      <c r="XEO353" s="124"/>
      <c r="XEP353" s="124"/>
      <c r="XEQ353" s="124"/>
      <c r="XER353" s="124"/>
      <c r="XES353" s="124"/>
      <c r="XET353" s="124"/>
      <c r="XEU353" s="124"/>
      <c r="XEV353" s="124"/>
      <c r="XEW353" s="124"/>
      <c r="XEX353" s="124"/>
    </row>
    <row r="354" spans="16361:16378" ht="18.75" x14ac:dyDescent="0.3">
      <c r="XEG354" s="124"/>
      <c r="XEH354" s="124"/>
      <c r="XEI354" s="124"/>
      <c r="XEJ354" s="124"/>
      <c r="XEK354" s="124"/>
      <c r="XEL354" s="124"/>
      <c r="XEM354" s="124"/>
      <c r="XEN354" s="124"/>
      <c r="XEO354" s="124"/>
      <c r="XEP354" s="124"/>
      <c r="XEQ354" s="124"/>
      <c r="XER354" s="124"/>
      <c r="XES354" s="124"/>
      <c r="XET354" s="124"/>
      <c r="XEU354" s="124"/>
      <c r="XEV354" s="124"/>
      <c r="XEW354" s="124"/>
      <c r="XEX354" s="124"/>
    </row>
    <row r="355" spans="16361:16378" ht="18.75" x14ac:dyDescent="0.3">
      <c r="XEG355" s="124"/>
      <c r="XEH355" s="124"/>
      <c r="XEI355" s="124"/>
      <c r="XEJ355" s="124"/>
      <c r="XEK355" s="124"/>
      <c r="XEL355" s="124"/>
      <c r="XEM355" s="124"/>
      <c r="XEN355" s="124"/>
      <c r="XEO355" s="124"/>
      <c r="XEP355" s="124"/>
      <c r="XEQ355" s="124"/>
      <c r="XER355" s="124"/>
      <c r="XES355" s="124"/>
      <c r="XET355" s="124"/>
      <c r="XEU355" s="124"/>
      <c r="XEV355" s="124"/>
      <c r="XEW355" s="124"/>
      <c r="XEX355" s="124"/>
    </row>
    <row r="356" spans="16361:16378" ht="18.75" x14ac:dyDescent="0.3">
      <c r="XEG356" s="124"/>
      <c r="XEH356" s="124"/>
      <c r="XEI356" s="124"/>
      <c r="XEJ356" s="124"/>
      <c r="XEK356" s="124"/>
      <c r="XEL356" s="124"/>
      <c r="XEM356" s="124"/>
      <c r="XEN356" s="124"/>
      <c r="XEO356" s="124"/>
      <c r="XEP356" s="124"/>
      <c r="XEQ356" s="124"/>
      <c r="XER356" s="124"/>
      <c r="XES356" s="124"/>
      <c r="XET356" s="124"/>
      <c r="XEU356" s="124"/>
      <c r="XEV356" s="124"/>
      <c r="XEW356" s="124"/>
      <c r="XEX356" s="124"/>
    </row>
    <row r="357" spans="16361:16378" ht="18.75" x14ac:dyDescent="0.3">
      <c r="XEG357" s="124"/>
      <c r="XEH357" s="124"/>
      <c r="XEI357" s="124"/>
      <c r="XEJ357" s="124"/>
      <c r="XEK357" s="124"/>
      <c r="XEL357" s="124"/>
      <c r="XEM357" s="124"/>
      <c r="XEN357" s="124"/>
      <c r="XEO357" s="124"/>
      <c r="XEP357" s="124"/>
      <c r="XEQ357" s="124"/>
      <c r="XER357" s="124"/>
      <c r="XES357" s="124"/>
      <c r="XET357" s="124"/>
      <c r="XEU357" s="124"/>
      <c r="XEV357" s="124"/>
      <c r="XEW357" s="124"/>
      <c r="XEX357" s="124"/>
    </row>
    <row r="358" spans="16361:16378" ht="18.75" x14ac:dyDescent="0.3">
      <c r="XEG358" s="124"/>
      <c r="XEH358" s="124"/>
      <c r="XEI358" s="124"/>
      <c r="XEJ358" s="124"/>
      <c r="XEK358" s="124"/>
      <c r="XEL358" s="124"/>
      <c r="XEM358" s="124"/>
      <c r="XEN358" s="124"/>
      <c r="XEO358" s="124"/>
      <c r="XEP358" s="124"/>
      <c r="XEQ358" s="124"/>
      <c r="XER358" s="124"/>
      <c r="XES358" s="124"/>
      <c r="XET358" s="124"/>
      <c r="XEU358" s="124"/>
      <c r="XEV358" s="124"/>
      <c r="XEW358" s="124"/>
      <c r="XEX358" s="124"/>
    </row>
    <row r="359" spans="16361:16378" ht="18.75" x14ac:dyDescent="0.3">
      <c r="XEG359" s="124"/>
      <c r="XEH359" s="124"/>
      <c r="XEI359" s="124"/>
      <c r="XEJ359" s="124"/>
      <c r="XEK359" s="124"/>
      <c r="XEL359" s="124"/>
      <c r="XEM359" s="124"/>
      <c r="XEN359" s="124"/>
      <c r="XEO359" s="124"/>
      <c r="XEP359" s="124"/>
      <c r="XEQ359" s="124"/>
      <c r="XER359" s="124"/>
      <c r="XES359" s="124"/>
      <c r="XET359" s="124"/>
      <c r="XEU359" s="124"/>
      <c r="XEV359" s="124"/>
      <c r="XEW359" s="124"/>
      <c r="XEX359" s="124"/>
    </row>
    <row r="360" spans="16361:16378" ht="18.75" x14ac:dyDescent="0.3">
      <c r="XEG360" s="124"/>
      <c r="XEH360" s="124"/>
      <c r="XEI360" s="124"/>
      <c r="XEJ360" s="124"/>
      <c r="XEK360" s="124"/>
      <c r="XEL360" s="124"/>
      <c r="XEM360" s="124"/>
      <c r="XEN360" s="124"/>
      <c r="XEO360" s="124"/>
      <c r="XEP360" s="124"/>
      <c r="XEQ360" s="124"/>
      <c r="XER360" s="124"/>
      <c r="XES360" s="124"/>
      <c r="XET360" s="124"/>
      <c r="XEU360" s="124"/>
      <c r="XEV360" s="124"/>
      <c r="XEW360" s="124"/>
      <c r="XEX360" s="124"/>
    </row>
    <row r="361" spans="16361:16378" ht="18.75" x14ac:dyDescent="0.3">
      <c r="XEG361" s="124"/>
      <c r="XEH361" s="124"/>
      <c r="XEI361" s="124"/>
      <c r="XEJ361" s="124"/>
      <c r="XEK361" s="124"/>
      <c r="XEL361" s="124"/>
      <c r="XEM361" s="124"/>
      <c r="XEN361" s="124"/>
      <c r="XEO361" s="124"/>
      <c r="XEP361" s="124"/>
      <c r="XEQ361" s="124"/>
      <c r="XER361" s="124"/>
      <c r="XES361" s="124"/>
      <c r="XET361" s="124"/>
      <c r="XEU361" s="124"/>
      <c r="XEV361" s="124"/>
      <c r="XEW361" s="124"/>
      <c r="XEX361" s="124"/>
    </row>
    <row r="362" spans="16361:16378" ht="18.75" x14ac:dyDescent="0.3">
      <c r="XEG362" s="124"/>
      <c r="XEH362" s="124"/>
      <c r="XEI362" s="124"/>
      <c r="XEJ362" s="124"/>
      <c r="XEK362" s="124"/>
      <c r="XEL362" s="124"/>
      <c r="XEM362" s="124"/>
      <c r="XEN362" s="124"/>
      <c r="XEO362" s="124"/>
      <c r="XEP362" s="124"/>
      <c r="XEQ362" s="124"/>
      <c r="XER362" s="124"/>
      <c r="XES362" s="124"/>
      <c r="XET362" s="124"/>
      <c r="XEU362" s="124"/>
      <c r="XEV362" s="124"/>
      <c r="XEW362" s="124"/>
      <c r="XEX362" s="124"/>
    </row>
    <row r="363" spans="16361:16378" ht="18.75" x14ac:dyDescent="0.3">
      <c r="XEG363" s="124"/>
      <c r="XEH363" s="124"/>
      <c r="XEI363" s="124"/>
      <c r="XEJ363" s="124"/>
      <c r="XEK363" s="124"/>
      <c r="XEL363" s="124"/>
      <c r="XEM363" s="124"/>
      <c r="XEN363" s="124"/>
      <c r="XEO363" s="124"/>
      <c r="XEP363" s="124"/>
      <c r="XEQ363" s="124"/>
      <c r="XER363" s="124"/>
      <c r="XES363" s="124"/>
      <c r="XET363" s="124"/>
      <c r="XEU363" s="124"/>
      <c r="XEV363" s="124"/>
      <c r="XEW363" s="124"/>
      <c r="XEX363" s="124"/>
    </row>
    <row r="364" spans="16361:16378" ht="18.75" x14ac:dyDescent="0.3">
      <c r="XEG364" s="124"/>
      <c r="XEH364" s="124"/>
      <c r="XEI364" s="124"/>
      <c r="XEJ364" s="124"/>
      <c r="XEK364" s="124"/>
      <c r="XEL364" s="124"/>
      <c r="XEM364" s="124"/>
      <c r="XEN364" s="124"/>
      <c r="XEO364" s="124"/>
      <c r="XEP364" s="124"/>
      <c r="XEQ364" s="124"/>
      <c r="XER364" s="124"/>
      <c r="XES364" s="124"/>
      <c r="XET364" s="124"/>
      <c r="XEU364" s="124"/>
      <c r="XEV364" s="124"/>
      <c r="XEW364" s="124"/>
      <c r="XEX364" s="124"/>
    </row>
    <row r="365" spans="16361:16378" ht="18.75" x14ac:dyDescent="0.3">
      <c r="XEG365" s="124"/>
      <c r="XEH365" s="124"/>
      <c r="XEI365" s="124"/>
      <c r="XEJ365" s="124"/>
      <c r="XEK365" s="124"/>
      <c r="XEL365" s="124"/>
      <c r="XEM365" s="124"/>
      <c r="XEN365" s="124"/>
      <c r="XEO365" s="124"/>
      <c r="XEP365" s="124"/>
      <c r="XEQ365" s="124"/>
      <c r="XER365" s="124"/>
      <c r="XES365" s="124"/>
      <c r="XET365" s="124"/>
      <c r="XEU365" s="124"/>
      <c r="XEV365" s="124"/>
      <c r="XEW365" s="124"/>
      <c r="XEX365" s="124"/>
    </row>
    <row r="366" spans="16361:16378" ht="18.75" x14ac:dyDescent="0.3">
      <c r="XEG366" s="124"/>
      <c r="XEH366" s="124"/>
      <c r="XEI366" s="124"/>
      <c r="XEJ366" s="124"/>
      <c r="XEK366" s="124"/>
      <c r="XEL366" s="124"/>
      <c r="XEM366" s="124"/>
      <c r="XEN366" s="124"/>
      <c r="XEO366" s="124"/>
      <c r="XEP366" s="124"/>
      <c r="XEQ366" s="124"/>
      <c r="XER366" s="124"/>
      <c r="XES366" s="124"/>
      <c r="XET366" s="124"/>
      <c r="XEU366" s="124"/>
      <c r="XEV366" s="124"/>
      <c r="XEW366" s="124"/>
      <c r="XEX366" s="124"/>
    </row>
    <row r="367" spans="16361:16378" ht="18.75" x14ac:dyDescent="0.3">
      <c r="XEG367" s="124"/>
      <c r="XEH367" s="124"/>
      <c r="XEI367" s="124"/>
      <c r="XEJ367" s="124"/>
      <c r="XEK367" s="124"/>
      <c r="XEL367" s="124"/>
      <c r="XEM367" s="124"/>
      <c r="XEN367" s="124"/>
      <c r="XEO367" s="124"/>
      <c r="XEP367" s="124"/>
      <c r="XEQ367" s="124"/>
      <c r="XER367" s="124"/>
      <c r="XES367" s="124"/>
      <c r="XET367" s="124"/>
      <c r="XEU367" s="124"/>
      <c r="XEV367" s="124"/>
      <c r="XEW367" s="124"/>
      <c r="XEX367" s="124"/>
    </row>
    <row r="368" spans="16361:16378" ht="18.75" x14ac:dyDescent="0.3">
      <c r="XEG368" s="124"/>
      <c r="XEH368" s="124"/>
      <c r="XEI368" s="124"/>
      <c r="XEJ368" s="124"/>
      <c r="XEK368" s="124"/>
      <c r="XEL368" s="124"/>
      <c r="XEM368" s="124"/>
      <c r="XEN368" s="124"/>
      <c r="XEO368" s="124"/>
      <c r="XEP368" s="124"/>
      <c r="XEQ368" s="124"/>
      <c r="XER368" s="124"/>
      <c r="XES368" s="124"/>
      <c r="XET368" s="124"/>
      <c r="XEU368" s="124"/>
      <c r="XEV368" s="124"/>
      <c r="XEW368" s="124"/>
      <c r="XEX368" s="124"/>
    </row>
    <row r="369" spans="16361:16378" ht="18.75" x14ac:dyDescent="0.3">
      <c r="XEG369" s="124"/>
      <c r="XEH369" s="124"/>
      <c r="XEI369" s="124"/>
      <c r="XEJ369" s="124"/>
      <c r="XEK369" s="124"/>
      <c r="XEL369" s="124"/>
      <c r="XEM369" s="124"/>
      <c r="XEN369" s="124"/>
      <c r="XEO369" s="124"/>
      <c r="XEP369" s="124"/>
      <c r="XEQ369" s="124"/>
      <c r="XER369" s="124"/>
      <c r="XES369" s="124"/>
      <c r="XET369" s="124"/>
      <c r="XEU369" s="124"/>
      <c r="XEV369" s="124"/>
      <c r="XEW369" s="124"/>
      <c r="XEX369" s="124"/>
    </row>
    <row r="370" spans="16361:16378" ht="18.75" x14ac:dyDescent="0.3">
      <c r="XEG370" s="124"/>
      <c r="XEH370" s="124"/>
      <c r="XEI370" s="124"/>
      <c r="XEJ370" s="124"/>
      <c r="XEK370" s="124"/>
      <c r="XEL370" s="124"/>
      <c r="XEM370" s="124"/>
      <c r="XEN370" s="124"/>
      <c r="XEO370" s="124"/>
      <c r="XEP370" s="124"/>
      <c r="XEQ370" s="124"/>
      <c r="XER370" s="124"/>
      <c r="XES370" s="124"/>
      <c r="XET370" s="124"/>
      <c r="XEU370" s="124"/>
      <c r="XEV370" s="124"/>
      <c r="XEW370" s="124"/>
      <c r="XEX370" s="124"/>
    </row>
    <row r="371" spans="16361:16378" ht="18.75" x14ac:dyDescent="0.3">
      <c r="XEG371" s="124"/>
      <c r="XEH371" s="124"/>
      <c r="XEI371" s="124"/>
      <c r="XEJ371" s="124"/>
      <c r="XEK371" s="124"/>
      <c r="XEL371" s="124"/>
      <c r="XEM371" s="124"/>
      <c r="XEN371" s="124"/>
      <c r="XEO371" s="124"/>
      <c r="XEP371" s="124"/>
      <c r="XEQ371" s="124"/>
      <c r="XER371" s="124"/>
      <c r="XES371" s="124"/>
      <c r="XET371" s="124"/>
      <c r="XEU371" s="124"/>
      <c r="XEV371" s="124"/>
      <c r="XEW371" s="124"/>
      <c r="XEX371" s="124"/>
    </row>
    <row r="372" spans="16361:16378" ht="18.75" x14ac:dyDescent="0.3">
      <c r="XEG372" s="124"/>
      <c r="XEH372" s="124"/>
      <c r="XEI372" s="124"/>
      <c r="XEJ372" s="124"/>
      <c r="XEK372" s="124"/>
      <c r="XEL372" s="124"/>
      <c r="XEM372" s="124"/>
      <c r="XEN372" s="124"/>
      <c r="XEO372" s="124"/>
      <c r="XEP372" s="124"/>
      <c r="XEQ372" s="124"/>
      <c r="XER372" s="124"/>
      <c r="XES372" s="124"/>
      <c r="XET372" s="124"/>
      <c r="XEU372" s="124"/>
      <c r="XEV372" s="124"/>
      <c r="XEW372" s="124"/>
      <c r="XEX372" s="124"/>
    </row>
    <row r="373" spans="16361:16378" ht="18.75" x14ac:dyDescent="0.3">
      <c r="XEG373" s="124"/>
      <c r="XEH373" s="124"/>
      <c r="XEI373" s="124"/>
      <c r="XEJ373" s="124"/>
      <c r="XEK373" s="124"/>
      <c r="XEL373" s="124"/>
      <c r="XEM373" s="124"/>
      <c r="XEN373" s="124"/>
      <c r="XEO373" s="124"/>
      <c r="XEP373" s="124"/>
      <c r="XEQ373" s="124"/>
      <c r="XER373" s="124"/>
      <c r="XES373" s="124"/>
      <c r="XET373" s="124"/>
      <c r="XEU373" s="124"/>
      <c r="XEV373" s="124"/>
      <c r="XEW373" s="124"/>
      <c r="XEX373" s="124"/>
    </row>
    <row r="374" spans="16361:16378" ht="18.75" x14ac:dyDescent="0.3">
      <c r="XEG374" s="124"/>
      <c r="XEH374" s="124"/>
      <c r="XEI374" s="124"/>
      <c r="XEJ374" s="124"/>
      <c r="XEK374" s="124"/>
      <c r="XEL374" s="124"/>
      <c r="XEM374" s="124"/>
      <c r="XEN374" s="124"/>
      <c r="XEO374" s="124"/>
      <c r="XEP374" s="124"/>
      <c r="XEQ374" s="124"/>
      <c r="XER374" s="124"/>
      <c r="XES374" s="124"/>
      <c r="XET374" s="124"/>
      <c r="XEU374" s="124"/>
      <c r="XEV374" s="124"/>
      <c r="XEW374" s="124"/>
      <c r="XEX374" s="124"/>
    </row>
    <row r="375" spans="16361:16378" ht="18.75" x14ac:dyDescent="0.3">
      <c r="XEG375" s="124"/>
      <c r="XEH375" s="124"/>
      <c r="XEI375" s="124"/>
      <c r="XEJ375" s="124"/>
      <c r="XEK375" s="124"/>
      <c r="XEL375" s="124"/>
      <c r="XEM375" s="124"/>
      <c r="XEN375" s="124"/>
      <c r="XEO375" s="124"/>
      <c r="XEP375" s="124"/>
      <c r="XEQ375" s="124"/>
      <c r="XER375" s="124"/>
      <c r="XES375" s="124"/>
      <c r="XET375" s="124"/>
      <c r="XEU375" s="124"/>
      <c r="XEV375" s="124"/>
      <c r="XEW375" s="124"/>
      <c r="XEX375" s="124"/>
    </row>
    <row r="376" spans="16361:16378" ht="18.75" x14ac:dyDescent="0.3">
      <c r="XEG376" s="124"/>
      <c r="XEH376" s="124"/>
      <c r="XEI376" s="124"/>
      <c r="XEJ376" s="124"/>
      <c r="XEK376" s="124"/>
      <c r="XEL376" s="124"/>
      <c r="XEM376" s="124"/>
      <c r="XEN376" s="124"/>
      <c r="XEO376" s="124"/>
      <c r="XEP376" s="124"/>
      <c r="XEQ376" s="124"/>
      <c r="XER376" s="124"/>
      <c r="XES376" s="124"/>
      <c r="XET376" s="124"/>
      <c r="XEU376" s="124"/>
      <c r="XEV376" s="124"/>
      <c r="XEW376" s="124"/>
      <c r="XEX376" s="124"/>
    </row>
    <row r="377" spans="16361:16378" ht="18.75" x14ac:dyDescent="0.3">
      <c r="XEG377" s="124"/>
      <c r="XEH377" s="124"/>
      <c r="XEI377" s="124"/>
      <c r="XEJ377" s="124"/>
      <c r="XEK377" s="124"/>
      <c r="XEL377" s="124"/>
      <c r="XEM377" s="124"/>
      <c r="XEN377" s="124"/>
      <c r="XEO377" s="124"/>
      <c r="XEP377" s="124"/>
      <c r="XEQ377" s="124"/>
      <c r="XER377" s="124"/>
      <c r="XES377" s="124"/>
      <c r="XET377" s="124"/>
      <c r="XEU377" s="124"/>
      <c r="XEV377" s="124"/>
      <c r="XEW377" s="124"/>
      <c r="XEX377" s="124"/>
    </row>
    <row r="378" spans="16361:16378" ht="18.75" x14ac:dyDescent="0.3">
      <c r="XEG378" s="124"/>
      <c r="XEH378" s="124"/>
      <c r="XEI378" s="124"/>
      <c r="XEJ378" s="124"/>
      <c r="XEK378" s="124"/>
      <c r="XEL378" s="124"/>
      <c r="XEM378" s="124"/>
      <c r="XEN378" s="124"/>
      <c r="XEO378" s="124"/>
      <c r="XEP378" s="124"/>
      <c r="XEQ378" s="124"/>
      <c r="XER378" s="124"/>
      <c r="XES378" s="124"/>
      <c r="XET378" s="124"/>
      <c r="XEU378" s="124"/>
      <c r="XEV378" s="124"/>
      <c r="XEW378" s="124"/>
      <c r="XEX378" s="124"/>
    </row>
    <row r="379" spans="16361:16378" ht="15" x14ac:dyDescent="0.25"/>
    <row r="380" spans="16361:16378" ht="15" x14ac:dyDescent="0.25"/>
    <row r="381" spans="16361:16378" ht="15" x14ac:dyDescent="0.25"/>
    <row r="382" spans="16361:16378" ht="15" x14ac:dyDescent="0.25"/>
    <row r="383" spans="16361:16378" ht="15" x14ac:dyDescent="0.25"/>
    <row r="384" spans="16361:16378" ht="15" x14ac:dyDescent="0.25"/>
    <row r="385" ht="15" x14ac:dyDescent="0.25"/>
    <row r="386" ht="15" x14ac:dyDescent="0.25"/>
    <row r="1048418" ht="15" x14ac:dyDescent="0.25"/>
    <row r="1048419" ht="15" x14ac:dyDescent="0.25"/>
    <row r="1048420" ht="15" x14ac:dyDescent="0.25"/>
    <row r="1048421" ht="15" x14ac:dyDescent="0.25"/>
    <row r="1048422" ht="15" x14ac:dyDescent="0.25"/>
    <row r="1048423" ht="15" x14ac:dyDescent="0.25"/>
    <row r="1048424" ht="15" x14ac:dyDescent="0.25"/>
    <row r="1048425" ht="15" x14ac:dyDescent="0.25"/>
    <row r="1048426" ht="15" x14ac:dyDescent="0.25"/>
    <row r="1048427" ht="15" x14ac:dyDescent="0.25"/>
    <row r="1048428" ht="15" x14ac:dyDescent="0.25"/>
    <row r="1048429" ht="15" x14ac:dyDescent="0.25"/>
    <row r="1048430" ht="15" x14ac:dyDescent="0.25"/>
    <row r="1048431" ht="15" x14ac:dyDescent="0.25"/>
    <row r="1048432" ht="15" x14ac:dyDescent="0.25"/>
    <row r="1048433" ht="15" x14ac:dyDescent="0.25"/>
    <row r="1048434" ht="15" x14ac:dyDescent="0.25"/>
    <row r="1048435" ht="15" x14ac:dyDescent="0.25"/>
    <row r="1048436" ht="15" x14ac:dyDescent="0.25"/>
    <row r="1048437" ht="15" x14ac:dyDescent="0.25"/>
    <row r="1048438" ht="15" x14ac:dyDescent="0.25"/>
    <row r="1048439" ht="15" x14ac:dyDescent="0.25"/>
    <row r="1048440" ht="15" x14ac:dyDescent="0.25"/>
    <row r="1048441" ht="15" x14ac:dyDescent="0.25"/>
    <row r="1048442" ht="15" x14ac:dyDescent="0.25"/>
    <row r="1048443" ht="15" x14ac:dyDescent="0.25"/>
    <row r="1048444" ht="15" x14ac:dyDescent="0.25"/>
    <row r="1048445" ht="15" x14ac:dyDescent="0.25"/>
    <row r="1048446" ht="15" x14ac:dyDescent="0.25"/>
    <row r="1048447" ht="15" x14ac:dyDescent="0.25"/>
    <row r="1048448" ht="15" x14ac:dyDescent="0.25"/>
    <row r="1048449" ht="15" x14ac:dyDescent="0.25"/>
    <row r="1048450" ht="15" x14ac:dyDescent="0.25"/>
    <row r="1048451" ht="15" x14ac:dyDescent="0.25"/>
    <row r="1048452" ht="15" x14ac:dyDescent="0.25"/>
    <row r="1048453" ht="15" x14ac:dyDescent="0.25"/>
    <row r="1048454" ht="15" x14ac:dyDescent="0.25"/>
    <row r="1048455" ht="15" x14ac:dyDescent="0.25"/>
    <row r="1048456" ht="15" x14ac:dyDescent="0.25"/>
    <row r="1048457" ht="15" x14ac:dyDescent="0.25"/>
    <row r="1048458" ht="15" x14ac:dyDescent="0.25"/>
    <row r="1048459" ht="15" x14ac:dyDescent="0.25"/>
    <row r="1048460" ht="15" x14ac:dyDescent="0.25"/>
    <row r="1048461" ht="15" x14ac:dyDescent="0.25"/>
    <row r="1048462" ht="15" x14ac:dyDescent="0.25"/>
    <row r="1048463" ht="15" x14ac:dyDescent="0.25"/>
    <row r="1048464" ht="15" x14ac:dyDescent="0.25"/>
    <row r="1048465" ht="15" x14ac:dyDescent="0.25"/>
    <row r="1048466" ht="15" x14ac:dyDescent="0.25"/>
    <row r="1048467" ht="15" x14ac:dyDescent="0.25"/>
    <row r="1048468" ht="15" x14ac:dyDescent="0.25"/>
    <row r="1048469" ht="15" x14ac:dyDescent="0.25"/>
    <row r="1048470" ht="15" x14ac:dyDescent="0.25"/>
    <row r="1048471" ht="15" x14ac:dyDescent="0.25"/>
    <row r="1048472" ht="15" x14ac:dyDescent="0.25"/>
    <row r="1048473" ht="15" x14ac:dyDescent="0.25"/>
    <row r="1048474" ht="15" x14ac:dyDescent="0.25"/>
    <row r="1048475" ht="15" x14ac:dyDescent="0.25"/>
    <row r="1048476" ht="15" x14ac:dyDescent="0.25"/>
    <row r="1048477" ht="15" x14ac:dyDescent="0.25"/>
    <row r="1048478" ht="15" x14ac:dyDescent="0.25"/>
    <row r="1048479" ht="15" x14ac:dyDescent="0.25"/>
    <row r="1048480" ht="15" x14ac:dyDescent="0.25"/>
    <row r="1048481" ht="15" x14ac:dyDescent="0.25"/>
    <row r="1048482" ht="15" x14ac:dyDescent="0.25"/>
    <row r="1048483" ht="15" x14ac:dyDescent="0.25"/>
    <row r="1048484" ht="15" x14ac:dyDescent="0.25"/>
    <row r="1048485" ht="15" x14ac:dyDescent="0.25"/>
    <row r="1048486" ht="15" x14ac:dyDescent="0.25"/>
    <row r="1048487" ht="15" x14ac:dyDescent="0.25"/>
    <row r="1048488" ht="15" x14ac:dyDescent="0.25"/>
    <row r="1048489" ht="15" x14ac:dyDescent="0.25"/>
    <row r="1048490" ht="15" x14ac:dyDescent="0.25"/>
    <row r="1048491" ht="15" x14ac:dyDescent="0.25"/>
    <row r="1048492" ht="15" x14ac:dyDescent="0.25"/>
    <row r="1048493" ht="15" x14ac:dyDescent="0.25"/>
    <row r="1048494" ht="15" x14ac:dyDescent="0.25"/>
    <row r="1048495" ht="15" x14ac:dyDescent="0.25"/>
    <row r="1048496" ht="15" x14ac:dyDescent="0.25"/>
    <row r="1048497" ht="15" x14ac:dyDescent="0.25"/>
    <row r="1048498" ht="15" x14ac:dyDescent="0.25"/>
    <row r="1048499" ht="15" x14ac:dyDescent="0.25"/>
    <row r="1048500" ht="15" x14ac:dyDescent="0.25"/>
    <row r="1048501" ht="15" x14ac:dyDescent="0.25"/>
    <row r="1048502" ht="15" x14ac:dyDescent="0.25"/>
    <row r="1048503" ht="15" x14ac:dyDescent="0.25"/>
    <row r="1048504" ht="15" x14ac:dyDescent="0.25"/>
    <row r="1048505" ht="15" x14ac:dyDescent="0.25"/>
    <row r="1048506" ht="15" x14ac:dyDescent="0.25"/>
    <row r="1048507" ht="15" x14ac:dyDescent="0.25"/>
    <row r="1048508" ht="15" x14ac:dyDescent="0.25"/>
    <row r="1048509" ht="15" x14ac:dyDescent="0.25"/>
    <row r="1048510" ht="15" x14ac:dyDescent="0.25"/>
    <row r="1048511" ht="15" x14ac:dyDescent="0.25"/>
    <row r="1048512" ht="15" x14ac:dyDescent="0.25"/>
    <row r="1048513" ht="15" x14ac:dyDescent="0.25"/>
    <row r="1048514" ht="15" x14ac:dyDescent="0.25"/>
    <row r="1048515" ht="15" x14ac:dyDescent="0.25"/>
    <row r="1048516" ht="15" x14ac:dyDescent="0.25"/>
    <row r="1048517" ht="15" x14ac:dyDescent="0.25"/>
    <row r="1048518" ht="15" x14ac:dyDescent="0.25"/>
    <row r="1048519" ht="15" x14ac:dyDescent="0.25"/>
    <row r="1048520" ht="15" x14ac:dyDescent="0.25"/>
    <row r="1048521" ht="15" x14ac:dyDescent="0.25"/>
    <row r="1048522" ht="15" x14ac:dyDescent="0.25"/>
    <row r="1048523" ht="15" x14ac:dyDescent="0.25"/>
    <row r="1048524" ht="15" x14ac:dyDescent="0.25"/>
    <row r="1048525" ht="15" x14ac:dyDescent="0.25"/>
    <row r="1048526" ht="15" x14ac:dyDescent="0.25"/>
    <row r="1048527" ht="15" x14ac:dyDescent="0.25"/>
    <row r="1048528" ht="15" x14ac:dyDescent="0.25"/>
    <row r="1048529" ht="15" x14ac:dyDescent="0.25"/>
    <row r="1048530" ht="15" x14ac:dyDescent="0.25"/>
    <row r="1048531" ht="15" x14ac:dyDescent="0.25"/>
    <row r="1048532" ht="15" x14ac:dyDescent="0.25"/>
    <row r="1048533" ht="15" x14ac:dyDescent="0.25"/>
    <row r="1048534" ht="15" x14ac:dyDescent="0.25"/>
    <row r="1048535" ht="15" x14ac:dyDescent="0.25"/>
    <row r="1048536" ht="15" x14ac:dyDescent="0.25"/>
    <row r="1048537" ht="15" x14ac:dyDescent="0.25"/>
    <row r="1048538" ht="15" x14ac:dyDescent="0.25"/>
    <row r="1048539" ht="15" x14ac:dyDescent="0.25"/>
    <row r="1048540" ht="15" x14ac:dyDescent="0.25"/>
    <row r="1048541" ht="15" x14ac:dyDescent="0.25"/>
    <row r="1048542" ht="15" x14ac:dyDescent="0.25"/>
    <row r="1048543" ht="15" x14ac:dyDescent="0.25"/>
    <row r="1048544" ht="15" x14ac:dyDescent="0.25"/>
    <row r="1048545" ht="15" x14ac:dyDescent="0.25"/>
    <row r="1048546" ht="15" x14ac:dyDescent="0.25"/>
    <row r="1048547" ht="15" x14ac:dyDescent="0.25"/>
    <row r="1048548" ht="15" x14ac:dyDescent="0.25"/>
    <row r="1048549" ht="15" x14ac:dyDescent="0.25"/>
    <row r="1048550" ht="15" x14ac:dyDescent="0.25"/>
    <row r="1048551" ht="15" x14ac:dyDescent="0.25"/>
    <row r="1048552" ht="15" x14ac:dyDescent="0.25"/>
    <row r="1048553" ht="15" x14ac:dyDescent="0.25"/>
    <row r="1048554" ht="15" x14ac:dyDescent="0.25"/>
    <row r="1048555" ht="15" x14ac:dyDescent="0.25"/>
    <row r="1048556" ht="15" x14ac:dyDescent="0.25"/>
    <row r="1048557" ht="15" x14ac:dyDescent="0.25"/>
    <row r="1048558" ht="15" x14ac:dyDescent="0.25"/>
    <row r="1048559" ht="15" x14ac:dyDescent="0.25"/>
    <row r="1048560" ht="15" x14ac:dyDescent="0.25"/>
    <row r="1048561" ht="15" x14ac:dyDescent="0.25"/>
    <row r="1048562" ht="15" x14ac:dyDescent="0.25"/>
    <row r="1048563" ht="15" x14ac:dyDescent="0.25"/>
    <row r="1048564" ht="15" x14ac:dyDescent="0.25"/>
    <row r="1048565" ht="15" x14ac:dyDescent="0.25"/>
    <row r="1048566" ht="15" x14ac:dyDescent="0.25"/>
    <row r="1048567" ht="15" x14ac:dyDescent="0.25"/>
    <row r="1048568" ht="15" x14ac:dyDescent="0.25"/>
    <row r="1048569" ht="15" x14ac:dyDescent="0.25"/>
    <row r="1048570" ht="15" x14ac:dyDescent="0.25"/>
    <row r="1048571" ht="15" x14ac:dyDescent="0.25"/>
    <row r="1048572" ht="15" x14ac:dyDescent="0.25"/>
    <row r="1048573" ht="15" x14ac:dyDescent="0.25"/>
    <row r="1048574" ht="15" x14ac:dyDescent="0.25"/>
    <row r="1048575" ht="15" x14ac:dyDescent="0.25"/>
    <row r="1048576" ht="15" x14ac:dyDescent="0.25"/>
  </sheetData>
  <mergeCells count="172">
    <mergeCell ref="E191:E192"/>
    <mergeCell ref="B192:C192"/>
    <mergeCell ref="B179:E179"/>
    <mergeCell ref="E181:E183"/>
    <mergeCell ref="B182:C182"/>
    <mergeCell ref="B183:C183"/>
    <mergeCell ref="B184:E184"/>
    <mergeCell ref="E186:E188"/>
    <mergeCell ref="B187:C187"/>
    <mergeCell ref="B188:C188"/>
    <mergeCell ref="B189:E189"/>
    <mergeCell ref="E158:E159"/>
    <mergeCell ref="B159:C159"/>
    <mergeCell ref="B160:E160"/>
    <mergeCell ref="E163:E178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E147:E148"/>
    <mergeCell ref="B148:C148"/>
    <mergeCell ref="E149:E154"/>
    <mergeCell ref="B150:C150"/>
    <mergeCell ref="B151:C151"/>
    <mergeCell ref="B152:C152"/>
    <mergeCell ref="B153:C153"/>
    <mergeCell ref="B154:C154"/>
    <mergeCell ref="E155:E157"/>
    <mergeCell ref="B156:C156"/>
    <mergeCell ref="B157:C157"/>
    <mergeCell ref="E131:E135"/>
    <mergeCell ref="B132:C132"/>
    <mergeCell ref="B133:C133"/>
    <mergeCell ref="B134:C134"/>
    <mergeCell ref="B135:C135"/>
    <mergeCell ref="E136:E14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E114:E117"/>
    <mergeCell ref="B115:C115"/>
    <mergeCell ref="B116:C116"/>
    <mergeCell ref="B117:C117"/>
    <mergeCell ref="E118:E130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E105:E106"/>
    <mergeCell ref="B106:C106"/>
    <mergeCell ref="E107:E113"/>
    <mergeCell ref="B108:C108"/>
    <mergeCell ref="B109:C109"/>
    <mergeCell ref="B110:C110"/>
    <mergeCell ref="B111:C111"/>
    <mergeCell ref="B112:C112"/>
    <mergeCell ref="B113:C113"/>
    <mergeCell ref="E86:E87"/>
    <mergeCell ref="B87:C87"/>
    <mergeCell ref="E89:E104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E77:E81"/>
    <mergeCell ref="B78:C78"/>
    <mergeCell ref="B79:C79"/>
    <mergeCell ref="B80:C80"/>
    <mergeCell ref="B81:C81"/>
    <mergeCell ref="E82:E83"/>
    <mergeCell ref="B83:C83"/>
    <mergeCell ref="E84:E85"/>
    <mergeCell ref="B85:C85"/>
    <mergeCell ref="E67:E71"/>
    <mergeCell ref="B68:C68"/>
    <mergeCell ref="B69:C69"/>
    <mergeCell ref="B70:C70"/>
    <mergeCell ref="B71:C71"/>
    <mergeCell ref="E72:E76"/>
    <mergeCell ref="B73:C73"/>
    <mergeCell ref="B74:C74"/>
    <mergeCell ref="B75:C75"/>
    <mergeCell ref="B76:C76"/>
    <mergeCell ref="B46:E46"/>
    <mergeCell ref="E49:E64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28:E28"/>
    <mergeCell ref="E30:E45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E18:E22"/>
    <mergeCell ref="B19:C19"/>
    <mergeCell ref="B20:C20"/>
    <mergeCell ref="B21:C21"/>
    <mergeCell ref="B22:C22"/>
    <mergeCell ref="B23:E23"/>
    <mergeCell ref="E25:E27"/>
    <mergeCell ref="B26:C26"/>
    <mergeCell ref="B27:D27"/>
    <mergeCell ref="B2:E7"/>
    <mergeCell ref="B8:E8"/>
    <mergeCell ref="B9:C9"/>
    <mergeCell ref="D9:E10"/>
    <mergeCell ref="B10:C10"/>
    <mergeCell ref="B12:E12"/>
    <mergeCell ref="E14:E15"/>
    <mergeCell ref="B15:C15"/>
    <mergeCell ref="B16:E16"/>
  </mergeCells>
  <printOptions horizontalCentered="1"/>
  <pageMargins left="0.56527777777777799" right="0.29930555555555599" top="0.59027777777777801" bottom="1.6298611111111101" header="0.511811023622047" footer="0.39374999999999999"/>
  <pageSetup paperSize="9" scale="41" orientation="portrait" horizontalDpi="300" verticalDpi="300" r:id="rId1"/>
  <rowBreaks count="1" manualBreakCount="1">
    <brk id="8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4160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10</vt:i4>
      </vt:variant>
    </vt:vector>
  </HeadingPairs>
  <TitlesOfParts>
    <vt:vector size="12" baseType="lpstr">
      <vt:lpstr>MEDIÇÃO 7</vt:lpstr>
      <vt:lpstr>MEMO CALCULO 07</vt:lpstr>
      <vt:lpstr>'MEDIÇÃO 7'!Area_de_impressao</vt:lpstr>
      <vt:lpstr>'MEMO CALCULO 07'!Area_de_impressao</vt:lpstr>
      <vt:lpstr>'MEDIÇÃO 7'!Print_Area_0</vt:lpstr>
      <vt:lpstr>'MEDIÇÃO 7'!Print_Area_0_0</vt:lpstr>
      <vt:lpstr>'MEDIÇÃO 7'!Print_Area_0_0_0</vt:lpstr>
      <vt:lpstr>'MEDIÇÃO 7'!Print_Area_0_0_0_0</vt:lpstr>
      <vt:lpstr>'MEMO CALCULO 07'!Print_Area_0_0_0_0</vt:lpstr>
      <vt:lpstr>'MEDIÇÃO 7'!Print_Area_0_0_0_0_0</vt:lpstr>
      <vt:lpstr>'MEDIÇÃO 7'!Print_Area_0_0_0_0_0_0</vt:lpstr>
      <vt:lpstr>'MEDIÇÃO 7'!Titulos_de_impressao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482</cp:revision>
  <cp:lastPrinted>2025-12-01T09:24:42Z</cp:lastPrinted>
  <dcterms:created xsi:type="dcterms:W3CDTF">2021-01-05T13:52:00Z</dcterms:created>
  <dcterms:modified xsi:type="dcterms:W3CDTF">2026-04-28T18:07:54Z</dcterms:modified>
  <dc:language>pt-BR</dc:language>
</cp:coreProperties>
</file>