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2'!$A$1:$N$377</definedName>
    <definedName function="false" hidden="false" localSheetId="0" name="_xlnm.Print_Titles" vbProcedure="false">'MEDIÇÃO 2'!$A:$N,'MEDIÇÃO 2'!$1:$11</definedName>
    <definedName function="false" hidden="false" localSheetId="1" name="_xlnm.Print_Area" vbProcedure="false">'MEMO CALCULO 02'!$A$1:$E$138</definedName>
    <definedName function="false" hidden="false" localSheetId="0" name="_xlnm.Print_Area" vbProcedure="false">'MEDIÇÃO 2'!$A$1:$N$376</definedName>
    <definedName function="false" hidden="false" localSheetId="0" name="_xlnm.Print_Area_0_0" vbProcedure="false">'MEDIÇÃO 2'!$A$1:$N$375</definedName>
    <definedName function="false" hidden="false" localSheetId="0" name="_xlnm.Print_Area_0_0_0" vbProcedure="false">'MEDIÇÃO 2'!$A$1:$N$373</definedName>
    <definedName function="false" hidden="false" localSheetId="0" name="_xlnm.Print_Area_0_0_0_0" vbProcedure="false">'MEDIÇÃO 2'!$A$13:$N$375</definedName>
    <definedName function="false" hidden="false" localSheetId="0" name="_xlnm.Print_Area_0_0_0_0_0" vbProcedure="false">'MEDIÇÃO 2'!$A$13:$N$372</definedName>
    <definedName function="false" hidden="false" localSheetId="0" name="_xlnm.Print_Titles" vbProcedure="false">'MEDIÇÃO 2'!$A:$N,'MEDIÇÃO 2'!$13:$19</definedName>
    <definedName function="false" hidden="false" localSheetId="1" name="_xlnm.Print_Area" vbProcedure="false">'MEMO CALCULO 02'!$A$1:$E$139</definedName>
    <definedName function="false" hidden="false" localSheetId="1" name="_xlnm.Print_Area_0_0" vbProcedure="false">'MEMO CALCULO 02'!$A$1:$E$139</definedName>
    <definedName function="false" hidden="false" localSheetId="1" name="_xlnm.Print_Area_0_0_0_0" vbProcedure="false">'MEMO CALCULO 02'!$A$1:$E$136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<sst xmlns="http://schemas.openxmlformats.org/spreadsheetml/2006/main" count="1111" uniqueCount="755">
  <si>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</si>
  <si>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</si>
  <si>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14/08/2025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</si>
  <si>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DA UNIDADE BÁSICA DE SAÚDE DE SÃO JACINTO</t>
    </r>
  </si>
  <si>
    <t xml:space="preserve">CONTRATO Nº:</t>
  </si>
  <si>
    <t xml:space="preserve">053/2025</t>
  </si>
  <si>
    <t xml:space="preserve">Assinatura: 14/04/2025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</si>
  <si>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</si>
  <si>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</si>
  <si>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</si>
  <si>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</si>
  <si>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</si>
  <si>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</si>
  <si>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</si>
  <si>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color rgb="FF000000"/>
        <rFont val="Arial;Arial"/>
        <family val="2"/>
        <charset val="1"/>
      </rPr>
      <t xml:space="preserve">SHOPPING DOS TELHADOS &amp; CHURRASQUEIRAS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</si>
  <si>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</si>
  <si>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</si>
  <si>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</si>
  <si>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</si>
  <si>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</si>
  <si>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</si>
  <si>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</si>
  <si>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</si>
  <si>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</si>
  <si>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</si>
  <si>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</si>
  <si>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</si>
  <si>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</si>
  <si>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</si>
  <si>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LOCAÇÃO</t>
  </si>
  <si>
    <t xml:space="preserve">1.1.1</t>
  </si>
  <si>
    <t xml:space="preserve">LOCACAO CONVENCIONAL DE OBRA, UTILIZANDO GABARITO DE TÁBUAS CORRIDAS PONTALETADAS A CADA 2,00M -  2 UTILIZAÇÕES. AF_10/2018</t>
  </si>
  <si>
    <t xml:space="preserve">M</t>
  </si>
  <si>
    <t xml:space="preserve">1.2</t>
  </si>
  <si>
    <t xml:space="preserve">ADMINISTRAÇÃO LOCAL</t>
  </si>
  <si>
    <t xml:space="preserve">1.2.1</t>
  </si>
  <si>
    <t xml:space="preserve">ENGENHEIRO CIVIL DE OBRA JUNIOR COM ENCARGOS COMPLEMENTARES</t>
  </si>
  <si>
    <t xml:space="preserve">MES</t>
  </si>
  <si>
    <t xml:space="preserve">1.2.2</t>
  </si>
  <si>
    <t xml:space="preserve">MESTRE DE OBRAS COM ENCARGOS COMPLEMENTARES</t>
  </si>
  <si>
    <t xml:space="preserve">1.2.3</t>
  </si>
  <si>
    <t xml:space="preserve">TECNICO DE EDIFICACOES COM ENCARGOS COMPLEMENTARES</t>
  </si>
  <si>
    <t xml:space="preserve">INSTALAÇÃO DO CANTEIRO DE OBRAS</t>
  </si>
  <si>
    <t xml:space="preserve">2.1</t>
  </si>
  <si>
    <t xml:space="preserve">TAPUMES, BARRACÕES E COBERTURAS</t>
  </si>
  <si>
    <t xml:space="preserve">2.1.1</t>
  </si>
  <si>
    <t xml:space="preserve">FORNECIMENTO E INSTALAÇÃO DE PLACA DE OBRA COM CHAPA GALVANIZADA E ESTRUTURA DE MADEIRA. AF_03/2022_PS</t>
  </si>
  <si>
    <t xml:space="preserve">m²</t>
  </si>
  <si>
    <t xml:space="preserve">2.1.2</t>
  </si>
  <si>
    <t xml:space="preserve">LOCACAO DE ANDAIME METALICO TUBULAR DE ENCAIXE, TIPO DE TORRE, CADA PAINEL COM LARGURA DE 1 ATE 1,5 M E ALTURA DE *1,00* M, INCLUINDO DIAGONAL, BARRAS DE LIGACAO, SAPATAS OU RODIZIOS E DEMAIS ITENS NECESSARIOS A MONTAGEM (NAO INCLUI INSTALACAO)</t>
  </si>
  <si>
    <t xml:space="preserve">M X MÊS</t>
  </si>
  <si>
    <t xml:space="preserve">2.1.3</t>
  </si>
  <si>
    <t xml:space="preserve">MONTAGEM E DESMONTAGEM DE ANDAIME TUBULAR TIPO TORRE (EXCLUSIVE ANDAIME E LIMPEZA). AF_11/2017</t>
  </si>
  <si>
    <t xml:space="preserve">2.1.4</t>
  </si>
  <si>
    <t xml:space="preserve">Barracão para escritório com sanitário área 14.50m2, de chapa de compens. 12mm e pontalete 8x8cm, piso cimentado e cobertura de telha de fibroc. 6mm, incl. ponto de luz e cx. de inspeção, conf. projeto (2 utilizações)</t>
  </si>
  <si>
    <t xml:space="preserve">m2</t>
  </si>
  <si>
    <t xml:space="preserve">2.1.5</t>
  </si>
  <si>
    <t xml:space="preserve">Barracão para almoxarifado área de 10.90m2, de chapa de compensado 12mm e pontaletes 8x8cm, piso cimentado e cobertura de telha de fibrocimento de 6mm, inclusive ponto de luz, conf. projeto (2 utilizações)</t>
  </si>
  <si>
    <t xml:space="preserve">2.1.6</t>
  </si>
  <si>
    <t xml:space="preserve">Barracão para depósito de cimento área de 10.90m2, de chapa de compensado 12mm e pontaletes 8x8cm, piso cimentado e cobertura de telhas de fibrocimento de 6mm, inclusive ponto de luz, conf. projeto (2 utilizações)</t>
  </si>
  <si>
    <t xml:space="preserve">2.1.7</t>
  </si>
  <si>
    <t xml:space="preserve">Refeitório com paredes de chapa de compens. 12mm e pontaletes 8x8cm, piso ciment. e cobert. de telhas fibroc. 6mm, incl. ponto de luz e cx. de inspeção (cons. 1.21m2/func./turno), conf. projeto (2 utilização)</t>
  </si>
  <si>
    <t xml:space="preserve">2.1.8</t>
  </si>
  <si>
    <t xml:space="preserve">Unidade de sanitário e vestiário para até 20 func. área 18.15m2, paredes de chapa compens. 12mm e pontalete 8x8cm, piso cimentado, cobert. telha fibroc. 6mm, incl. inst. de luz e cx. de inspeção, conf. projeto (2 utilizações)</t>
  </si>
  <si>
    <t xml:space="preserve">und</t>
  </si>
  <si>
    <t xml:space="preserve">2.1.9</t>
  </si>
  <si>
    <t xml:space="preserve">Galpão para serraria e carpintaria área 12.00m2, em peças de madeira 8x8cm e contraventamento de 5x7cm, cobertura de telhas de fibroc. de 6mm, inclusive ponto e cabo de alimentação da máquina, conf. projeto (2 utilizações)</t>
  </si>
  <si>
    <t xml:space="preserve">2.1.10</t>
  </si>
  <si>
    <t xml:space="preserve">Galpão para corte e armação com área de 6.00m2, de peças de madeira 8x8cm e contraventamento de 5x7cm, cobertura de telhas de fibroc. de 6mm, inclusive ponto e cabo de alimentação da máquina, conf. projeto (2 utilizações)</t>
  </si>
  <si>
    <t xml:space="preserve">2.1.11</t>
  </si>
  <si>
    <t xml:space="preserve">Reservatório de poliestileno de 1000 L, inclusive suporte em madeira de 7x12cm e 5x7cm, elevado de 4m, conforme projeto (2 utilizações)</t>
  </si>
  <si>
    <t xml:space="preserve">2.1.12</t>
  </si>
  <si>
    <t xml:space="preserve">TAPUME COM TELHA METÁLICA. AF_05/2018</t>
  </si>
  <si>
    <t xml:space="preserve">MOVIMENTAÇÃO DE TERRA</t>
  </si>
  <si>
    <t xml:space="preserve">3.1</t>
  </si>
  <si>
    <t xml:space="preserve">ESCAVAÇÕES</t>
  </si>
  <si>
    <t xml:space="preserve">3.1.1</t>
  </si>
  <si>
    <t xml:space="preserve">ESCAVAÇÃO MANUAL DE VALA COM PROFUNDIDADE MENOR OU IGUAL A 1,30 M. AF_02/2021</t>
  </si>
  <si>
    <t xml:space="preserve">m³</t>
  </si>
  <si>
    <t xml:space="preserve">3.2</t>
  </si>
  <si>
    <t xml:space="preserve">REATERRO E COMPACTAÇÃO</t>
  </si>
  <si>
    <t xml:space="preserve">3.2.1</t>
  </si>
  <si>
    <t xml:space="preserve">REATERRO MANUAL DE VALAS, COM COMPACTADOR DE SOLOS DE PERCUSSÃO. AF_08/2023</t>
  </si>
  <si>
    <t xml:space="preserve">3.3</t>
  </si>
  <si>
    <t xml:space="preserve">3.3.1</t>
  </si>
  <si>
    <t xml:space="preserve">CARGA, MANOBRA E DESCARGA DE ENTULHO EM CAMINHÃO BASCULANTE 10 M³ - CARGA COM ESCAVADEIRA HIDRÁULICA  (CAÇAMBA DE 0,80 M³ / 111 HP) E DESCARGA LIVRE (UNIDADE: M3). AF_07/2020</t>
  </si>
  <si>
    <t xml:space="preserve">3.3.2</t>
  </si>
  <si>
    <t xml:space="preserve">TRANSPORTE COM CAMINHÃO BASCULANTE DE 10 M³, EM VIA INTERNA (DENTRO DO CANTEIRO - UNIDADE: M3XKM). AF_07/2020</t>
  </si>
  <si>
    <t xml:space="preserve">M3XKM</t>
  </si>
  <si>
    <t xml:space="preserve">3.3.3</t>
  </si>
  <si>
    <t xml:space="preserve">TRANSPORTE COM CAMINHÃO BASCULANTE DE 10 M³, EM VIA URBANA PAVIMENTADA, DMT ATÉ 30 KM (UNIDADE: M3XKM). AF_07/2020</t>
  </si>
  <si>
    <t xml:space="preserve">ESTRUTURAS</t>
  </si>
  <si>
    <t xml:space="preserve">4.1</t>
  </si>
  <si>
    <t xml:space="preserve">INFRA-ESTRUTURA (CONSIDERANDO SAPATAS E PILARETES)</t>
  </si>
  <si>
    <t xml:space="preserve">4.1.1</t>
  </si>
  <si>
    <t xml:space="preserve">CONCRETAGEM DE SAPATAS, FCK 30 MPA, COM USO DE JERICA LANÇAMENTO, ADENSAMENTO E ACABAMENTO. AF_06/2017</t>
  </si>
  <si>
    <t xml:space="preserve">4.1.2</t>
  </si>
  <si>
    <t xml:space="preserve">CONCRETAGEM DE BLOCO DE COROAMENTO OU VIGA BALDRAME, FCK 30 MPA, COM USO DE BOMBA - LANÇAMENTO, ADENSAMENTO E ACABAMENTO. AF_01/2024</t>
  </si>
  <si>
    <t xml:space="preserve">M3</t>
  </si>
  <si>
    <t xml:space="preserve">4.1.3</t>
  </si>
  <si>
    <t xml:space="preserve">FABRICAÇÃO, MONTAGEM E DESMONTAGEM DE FÔRMA PARA SAPATA, EM MADEIRA SERRADA, E=25 MM, 4 UTILIZAÇÕES. AF_06/2017</t>
  </si>
  <si>
    <t xml:space="preserve">4.1.4</t>
  </si>
  <si>
    <t xml:space="preserve">FABRICAÇÃO, MONTAGEM E DESMONTAGEM DE FÔRMA PARA VIGA BALDRAME, EM MADEIRA SERRADA, E=25 MM, 4 UTILIZAÇÕES. AF_01/2024</t>
  </si>
  <si>
    <t xml:space="preserve">M2</t>
  </si>
  <si>
    <t xml:space="preserve">4.1.5</t>
  </si>
  <si>
    <t xml:space="preserve">ARMAÇÃO DE BLOCO, VIGA BALDRAME E SAPATA UTILIZANDO AÇO CA-60 DE 5 MM - MONTAGEM. AF_06/2017</t>
  </si>
  <si>
    <t xml:space="preserve">KG</t>
  </si>
  <si>
    <t xml:space="preserve">4.1.6</t>
  </si>
  <si>
    <t xml:space="preserve">ARMAÇÃO DE BLOCO, VIGA BALDRAME OU SAPATA UTILIZANDO AÇO CA-50 DE 10 MM - MONTAGEM. AF_06/2017</t>
  </si>
  <si>
    <t xml:space="preserve">4.1.7</t>
  </si>
  <si>
    <t xml:space="preserve">ARMAÇÃO DE BLOCO, SAPATA ISOLADA, VIGA BALDRAME E SAPATA CORRIDA UTILIZANDO AÇO CA-50 DE 12,5 MM - MONTAGEM. AF_01/2024</t>
  </si>
  <si>
    <t xml:space="preserve">4.1.8</t>
  </si>
  <si>
    <t xml:space="preserve">LASTRO DE CONCRETO MAGRO, APLICADO EM BLOCOS DE COROAMENTO OU SAPATAS. AF_08/2017</t>
  </si>
  <si>
    <t xml:space="preserve">4.2</t>
  </si>
  <si>
    <t xml:space="preserve">SUPER-ESTRUTURA (CONSIDERANDO LAJES DESDE A DE PISO)</t>
  </si>
  <si>
    <t xml:space="preserve">4.2.1</t>
  </si>
  <si>
    <t xml:space="preserve">CONCRETAGEM DE PILARES, FCK = 25 MPA, COM USO DE BOMBA - LANÇAMENTO, ADENSAMENTO E ACABAMENTO. AF_02/2022_PS</t>
  </si>
  <si>
    <t xml:space="preserve">4.2.2</t>
  </si>
  <si>
    <t xml:space="preserve">CONCRETAGEM DE VIGAS E LAJES, FCK=25 MPA, PARA LAJES PREMOLDADAS COM USO DE BOMBA - LANÇAMENTO, ADENSAMENTO E ACABAMENTO. AF_02/2022_PS</t>
  </si>
  <si>
    <t xml:space="preserve">4.2.3</t>
  </si>
  <si>
    <t xml:space="preserve">CONCRETAGEM DE LAJES EM EDIFICAÇÕES UNIFAMILIARES FEITAS COM SISTEMA DE FÔRMAS MANUSEÁVEIS, COM CONCRETO USINADO BOMBEÁVEL FCK 25 MPA - LANÇAMENTO, ADENSAMENTO E ACABAMENTO. AF_09/2024</t>
  </si>
  <si>
    <t xml:space="preserve">4.2.4</t>
  </si>
  <si>
    <t xml:space="preserve">MONTAGEM E DESMONTAGEM DE FÔRMA DE PILARES RETANGULARES E ESTRUTURAS SIMILARES, PÉ-DIREITO SIMPLES, EM CHAPA DE MADEIRA COMPENSADA RESINADA, 4 UTILIZAÇÕES. AF_09/2020</t>
  </si>
  <si>
    <t xml:space="preserve">4.2.5</t>
  </si>
  <si>
    <t xml:space="preserve">MONTAGEM E DESMONTAGEM DE FÔRMA DE VIGA, ESCORAMENTO COM PONTALETE DE MADEIRA, PÉ-DIREITO SIMPLES, EM MADEIRA SERRADA, 4 UTILIZAÇÕES. AF_09/2020</t>
  </si>
  <si>
    <t xml:space="preserve">4.2.6</t>
  </si>
  <si>
    <t xml:space="preserve">MONTAGEM E DESMONTAGEM DE FÔRMA DE LAJE MACIÇA, PÉ-DIREITO SIMPLES, EM MADEIRA SERRADA, 4 UTILIZAÇÕES. AF_09/2020</t>
  </si>
  <si>
    <t xml:space="preserve">4.2.7</t>
  </si>
  <si>
    <t xml:space="preserve">LANÇAMENTO COM USO DE BOMBA, ADENSAMENTO E ACABAMENTO DE CONCRETO EM ESTRUTURAS. AF_02/2022</t>
  </si>
  <si>
    <t xml:space="preserve">4.2.8</t>
  </si>
  <si>
    <t xml:space="preserve">ARMAÇÃO DE PILAR OU VIGA DE ESTRUTURA CONVENCIONAL DE CONCRETO ARMADO UTILIZANDO AÇO CA-60 DE 5,0 MM - MONTAGEM. AF_06/2022</t>
  </si>
  <si>
    <t xml:space="preserve">4.2.9</t>
  </si>
  <si>
    <t xml:space="preserve">ARMAÇÃO DE PILAR OU VIGA DE ESTRUTURA CONVENCIONAL DE CONCRETO ARMADO UTILIZANDO AÇO CA-50 DE 10,0 MM - MONTAGEM. AF_06/2022</t>
  </si>
  <si>
    <t xml:space="preserve">4.2.10</t>
  </si>
  <si>
    <t xml:space="preserve">ARMAÇÃO DE PILAR OU VIGA DE ESTRUTURA CONVENCIONAL DE CONCRETO ARMADO UTILIZANDO AÇO CA-50 DE 12,5 MM - MONTAGEM. AF_06/2022</t>
  </si>
  <si>
    <t xml:space="preserve">4.2.11</t>
  </si>
  <si>
    <t xml:space="preserve">ARMAÇÃO DE LAJE DE ESTRUTURA CONVENCIONAL DE CONCRETO ARMADO UTILIZANDO AÇO CA-60 DE 5,0 MM - MONTAGEM. AF_06/2022</t>
  </si>
  <si>
    <t xml:space="preserve">4.2.12</t>
  </si>
  <si>
    <t xml:space="preserve">ARMAÇÃO DE LAJE DE ESTRUTURA CONVENCIONAL DE CONCRETO ARMADO UTILIZANDO AÇO CA-50 DE 10,0 MM - MONTAGEM. AF_06/2022</t>
  </si>
  <si>
    <t xml:space="preserve">4.2.13</t>
  </si>
  <si>
    <t xml:space="preserve">LAJE PRÉ-MOLDADA UNIDIRECIONAL, BIAPOIADA, PARA PISO, ENCHIMENTO EM CERÂMICA, VIGOTA CONVENCIONAL, ALTURA TOTAL DA LAJE (ENCHIMENTO+CAPA) = (8+4). AF_11/2020_PA</t>
  </si>
  <si>
    <t xml:space="preserve">PAREDES E PAINÉIS</t>
  </si>
  <si>
    <t xml:space="preserve">5.1</t>
  </si>
  <si>
    <t xml:space="preserve">ALVENARIA DE VEDAÇÃO</t>
  </si>
  <si>
    <t xml:space="preserve">ALVENARIA DE VEDAÇÃO DE BLOCOS CERÂMICOS FURADOS NA VERTICAL DE 14X19X39 CM (ESPESSURA 14 CM) E ARGAMASSA DE ASSENTAMENTO COM PREPARO EM BETONEIRA. AF_12/2021</t>
  </si>
  <si>
    <t xml:space="preserve">5.2</t>
  </si>
  <si>
    <t xml:space="preserve">VERGA/CONTRAVERGA</t>
  </si>
  <si>
    <t xml:space="preserve">5.2.1</t>
  </si>
  <si>
    <t xml:space="preserve">VERGA PRÉ-MOLDADA COM ATÉ 1,5 M DE VÃO, ESPESSURA DE *15* CM. AF_03/2024</t>
  </si>
  <si>
    <t xml:space="preserve">5.2.2</t>
  </si>
  <si>
    <t xml:space="preserve">VERGA PRÉ-MOLDADA PARA PORTAS COM ATÉ 1,5 M DE VÃO. AF_03/2016</t>
  </si>
  <si>
    <t xml:space="preserve">5.2.3</t>
  </si>
  <si>
    <t xml:space="preserve">CONTRAVERGA PRÉ-MOLDADA PARA VÃOS DE ATÉ 1,5 M DE COMPRIMENTO. AF_03/2016</t>
  </si>
  <si>
    <t xml:space="preserve">ESQUADRIAS DE MADEIRA</t>
  </si>
  <si>
    <t xml:space="preserve">6.1</t>
  </si>
  <si>
    <t xml:space="preserve">PORTAS</t>
  </si>
  <si>
    <t xml:space="preserve">6.1.1</t>
  </si>
  <si>
    <t xml:space="preserve"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</si>
  <si>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6.1.2</t>
  </si>
  <si>
    <t xml:space="preserve"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</si>
  <si>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ESQUADRIAS METÁLICAS</t>
  </si>
  <si>
    <t xml:space="preserve">7.1</t>
  </si>
  <si>
    <t xml:space="preserve">ESQUADRIAS METÁLICAS (M2)</t>
  </si>
  <si>
    <t xml:space="preserve">7.1.1</t>
  </si>
  <si>
    <t xml:space="preserve">JANELA DE ALUMÍNIO TIPO MAXIM-AR, COM VIDROS, BATENTE E FERRAGENS. EXCLUSIVE ALIZAR, ACABAMENTO E CONTRAMARCO. FORNECIMENTO E INSTALAÇÃO. AF_12/2019</t>
  </si>
  <si>
    <t xml:space="preserve">7.1.2</t>
  </si>
  <si>
    <t xml:space="preserve">JANELA FIXA DE ALUMÍNIO PARA VIDRO, COM VIDRO, BATENTE E FERRAGENS. EXCLUSIVE ACABAMENTO, ALIZAR E CONTRAMARCO. FORNECIMENTO E INSTALAÇÃO. AF_12/2019</t>
  </si>
  <si>
    <t xml:space="preserve">7.1.3</t>
  </si>
  <si>
    <t xml:space="preserve">PORTA EM ALUMÍNIO DE ABRIR TIPO VENEZIANA COM GUARNIÇÃO, FIXAÇÃO COM PARAFUSOS - FORNECIMENTO E INSTALAÇÃO. AF_12/2019</t>
  </si>
  <si>
    <t xml:space="preserve">7.1.4</t>
  </si>
  <si>
    <t xml:space="preserve">Janela em alumínio, cor N/P/B, moldura-vidro, tipo guilhotina, exclusive vidro</t>
  </si>
  <si>
    <t xml:space="preserve">7.2</t>
  </si>
  <si>
    <t xml:space="preserve">OUTRAS ESQUADRIAS</t>
  </si>
  <si>
    <t xml:space="preserve">7.2.1</t>
  </si>
  <si>
    <t xml:space="preserve">PORTA DE ABRIR COM MOLA HIDRÁULICA, EM VIDRO TEMPERADO, 2 FOLHAS DE 90X210 CM, ESPESSURA DD 10MM, INCLUSIVE ACESSÓRIOS. AF_01/2021</t>
  </si>
  <si>
    <t xml:space="preserve">UND</t>
  </si>
  <si>
    <t xml:space="preserve">7.2.2</t>
  </si>
  <si>
    <t xml:space="preserve">PORTA DE ALUMÍNIO DE ABRIR COM LAMBRI, COM GUARNIÇÃO, FIXAÇÃO COM PARAFUSOS - FORNECIMENTO E INSTALAÇÃO. AF_12/2019</t>
  </si>
  <si>
    <t xml:space="preserve">7.2.3</t>
  </si>
  <si>
    <t xml:space="preserve">PORTÃO DE FERRO DE CORRER EM BARRA CHATA, INCLUSIVE CHUMBAMENTO</t>
  </si>
  <si>
    <t xml:space="preserve">7.2.4</t>
  </si>
  <si>
    <t xml:space="preserve">GRADE DE FERRO EM BARRA CHATA, INCLUSIVE CHUMBAMENTO</t>
  </si>
  <si>
    <t xml:space="preserve">VIDROS E ESPELHOS</t>
  </si>
  <si>
    <t xml:space="preserve">8.1</t>
  </si>
  <si>
    <t xml:space="preserve">VIDROS</t>
  </si>
  <si>
    <t xml:space="preserve">8.1.1</t>
  </si>
  <si>
    <t xml:space="preserve"> INSTALAÇÃO DE VIDRO ARAMADO, E = 6 MM, EM ESQUADRIA DE ALUMÍNIO OU PVC, FIXADO COM BAGUETE. AF_01/2021_PS</t>
  </si>
  <si>
    <t xml:space="preserve">8.1.2</t>
  </si>
  <si>
    <t xml:space="preserve">INSTALAÇÃO DE VIDRO LISO INCOLOR, E = 4 MM, EM ESQUADRIA DE ALUMÍNIO OU PVC, FIXADO COM BAGUETE. AF_01/2021_PS</t>
  </si>
  <si>
    <t xml:space="preserve">COBERTURA</t>
  </si>
  <si>
    <t xml:space="preserve">9.1</t>
  </si>
  <si>
    <t xml:space="preserve">ESTRUTURA PARA TELHADO</t>
  </si>
  <si>
    <t xml:space="preserve">9.1.1</t>
  </si>
  <si>
    <t xml:space="preserve">TRAMA DE MADEIRA COMPOSTA POR TERÇAS PARA TELHADOS DE ATÉ 2 ÁGUAS PARA TELHA ONDULADA DE FIBROCIMENTO, METÁLICA, PLÁSTICA OU TERMOACÚSTICA, INCLUSO TRANSPORTE VERTICAL. AF_07/2019</t>
  </si>
  <si>
    <t xml:space="preserve">9.1.2</t>
  </si>
  <si>
    <t xml:space="preserve">FABRICAÇÃO E INSTALAÇÃO DE TESOURA INTEIRA EM MADEIRA NÃO APARELHADA, VÃO DE 4 M, PARA TELHA CERÂMICA OU DE CONCRETO, INCLUSO IÇAMENTO. AF_07/2019</t>
  </si>
  <si>
    <t xml:space="preserve">UN </t>
  </si>
  <si>
    <t xml:space="preserve">9.1.3</t>
  </si>
  <si>
    <t xml:space="preserve">FABRICAÇÃO E INSTALAÇÃO DE TESOURA INTEIRA EM MADEIRA NÃO APARELHADA, VÃO DE 6 M, PARA TELHA CERÂMICA OU DE CONCRETO, INCLUSO IÇAMENTO. AF_07/2019</t>
  </si>
  <si>
    <t xml:space="preserve">UN</t>
  </si>
  <si>
    <t xml:space="preserve">9.1.4</t>
  </si>
  <si>
    <t xml:space="preserve">FABRICAÇÃO E INSTALAÇÃO DE PONTALETES DE MADEIRA NÃO APARELHADA PARA TELHADOS COM ATÉ 2 ÁGUAS E COM TELHA ONDULADA DE FIBROCIMENTO, ALUMÍNIO OU PLÁSTICA EM EDIFÍCIO RESIDENCIAL DE MÚLTIPLOS PAVIMENTOS, INCLUSO TRANSPORTE VERTICAL. AF_07/2019</t>
  </si>
  <si>
    <t xml:space="preserve">9.2</t>
  </si>
  <si>
    <t xml:space="preserve">TELHADO</t>
  </si>
  <si>
    <t xml:space="preserve">9.2.1</t>
  </si>
  <si>
    <t xml:space="preserve">TELHAMENTO COM TELHA DE AÇO/ALUMÍNIO E = 0,5 MM, COM ATÉ 2 ÁGUAS, INCLUSO IÇAMENTO. AF_07/2019</t>
  </si>
  <si>
    <t xml:space="preserve">9.3</t>
  </si>
  <si>
    <t xml:space="preserve">RUFOS E CALHAS</t>
  </si>
  <si>
    <t xml:space="preserve">9.3.1</t>
  </si>
  <si>
    <t xml:space="preserve">CALHA EM CHAPA DE AÇO GALVANIZADO NÚMERO 24, DESENVOLVIMENTO DE 100 CM, INCLUSO TRANSPORTE VERTICAL. AF_07/2019</t>
  </si>
  <si>
    <t xml:space="preserve">9.3.2</t>
  </si>
  <si>
    <t xml:space="preserve">RUFO EM CHAPA DE AÇO GALVANIZADO NÚMERO 24, CORTE DE 25 CM, INCLUSO TRANSPORTE VERTICAL. AF_07/2019</t>
  </si>
  <si>
    <t xml:space="preserve">9.4</t>
  </si>
  <si>
    <t xml:space="preserve">DIVERSOS</t>
  </si>
  <si>
    <t xml:space="preserve">9.4.1</t>
  </si>
  <si>
    <t xml:space="preserve">CHAPIM SOBRE MUROS LINEARES, EM GRANITO OU MÁRMORE, L = 25 CM, ASSENTADO COM ARGAMASSA 1:6 COM ADITIVO. AF_11/2020</t>
  </si>
  <si>
    <t xml:space="preserve">IMPERMEABILIZAÇÃO</t>
  </si>
  <si>
    <t xml:space="preserve">10.1</t>
  </si>
  <si>
    <t xml:space="preserve">IMPERMEABILIZAÇÃO CALHAS, LAJES DESCOBERTAS, BALDRAMES, PAREDES E JARDINEIRAS</t>
  </si>
  <si>
    <t xml:space="preserve">10.1.1</t>
  </si>
  <si>
    <t xml:space="preserve">IMPERMEABILIZAÇÃO DE SUPERFÍCIE COM MANTA ASFÁLTICA, UMA CAMADA, INCLUSIVE APLICAÇÃO DE PRIMER ASFÁLTICO, E=4MM. AF_09/2023</t>
  </si>
  <si>
    <t xml:space="preserve">10.1.2</t>
  </si>
  <si>
    <t xml:space="preserve">IMPERMEABILIZAÇÃO DE SUPERFÍCIE COM MEMBRANA À BASE DE RESINA ACRÍLICA, 3 DEMÃOS. AF_09/2023</t>
  </si>
  <si>
    <t xml:space="preserve">TETOS E FORROS</t>
  </si>
  <si>
    <t xml:space="preserve">11.1</t>
  </si>
  <si>
    <t xml:space="preserve">REVESTIMENTO COM ARGAMASSA</t>
  </si>
  <si>
    <t xml:space="preserve">CHAPISCO APLICADO NO TETO OU EM ALVENARIA E ESTRUTURA, COM ROLO PARA TEXTURA ACRÍLICA. ARGAMASSA INDUSTRIALIZADA COM PREPARO MANUAL. AF_10/2022</t>
  </si>
  <si>
    <t xml:space="preserve">11.2</t>
  </si>
  <si>
    <t xml:space="preserve">REBAIXAMENTOS</t>
  </si>
  <si>
    <t xml:space="preserve">FORRO EM PLACAS DE GESSO, PARA AMBIENTES COMERCIAIS. AF_08/2023_PS</t>
  </si>
  <si>
    <t xml:space="preserve">REVESTIMENTO DE PAREDES</t>
  </si>
  <si>
    <t xml:space="preserve">12.1</t>
  </si>
  <si>
    <t xml:space="preserve">12.1.1</t>
  </si>
  <si>
    <t xml:space="preserve">CHAPISCO APLICADO EM ALVENARIAS E ESTRUTURAS DE CONCRETO INTERNAS, COM COLHER DE PEDREIRO.  ARGAMASSA TRAÇO 1:3 COM PREPARO MANUAL. AF_10/2022</t>
  </si>
  <si>
    <t xml:space="preserve">12.1.2</t>
  </si>
  <si>
    <t xml:space="preserve">CHAPISCO APLICADO EM ALVENARIA (SEM PRESENÇA DE VÃOS) E ESTRUTURAS DE CONCRETO DE FACHADA, COM COLHER DE PEDREIRO.  ARGAMASSA TRAÇO 1:3 COM PREPARO MANUAL. AF_10/2022</t>
  </si>
  <si>
    <t xml:space="preserve">12.1.3</t>
  </si>
  <si>
    <t xml:space="preserve"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</si>
  <si>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12.2</t>
  </si>
  <si>
    <t xml:space="preserve">ACABAMENTOS</t>
  </si>
  <si>
    <t xml:space="preserve">12.2.1</t>
  </si>
  <si>
    <t xml:space="preserve">REVESTIMENTO CERÂMICO PARA PAREDES INTERNAS COM PLACAS TIPO ESMALTADA EXTRA  DE DIMENSÕES 33X45 CM APLICADAS NA ALTURA INTEIRA DAS PAREDES. AF_02/2023_PE</t>
  </si>
  <si>
    <t xml:space="preserve">12.2.2</t>
  </si>
  <si>
    <t xml:space="preserve">Bate-maca ou protetor de parede em PVC, com altura de 200mm, ref. TEC 198 da Tecnoperfil ou equivalente</t>
  </si>
  <si>
    <t xml:space="preserve">m</t>
  </si>
  <si>
    <t xml:space="preserve">PISOS INTERNOS E EXTERNOS</t>
  </si>
  <si>
    <t xml:space="preserve">13.1</t>
  </si>
  <si>
    <t xml:space="preserve">LASTRO DE CONTRAPISO</t>
  </si>
  <si>
    <t xml:space="preserve">13.1.1</t>
  </si>
  <si>
    <t xml:space="preserve">LASTRO DE CONCRETO MAGRO, APLICADO EM PISOS, LAJES SOBRE SOLO OU RADIERS, ESPESSURA DE 5 CM. AF_07/2016</t>
  </si>
  <si>
    <t xml:space="preserve">13.1.2</t>
  </si>
  <si>
    <t xml:space="preserve">PISO CIMENTADO, TRAÇO 1:3 (CIMENTO E AREIA), ACABAMENTO LISO, ESPESSURA 2,0 CM, PREPARO MECÂNICO DA ARGAMASSA. AF_09/2020</t>
  </si>
  <si>
    <t xml:space="preserve">13.2</t>
  </si>
  <si>
    <t xml:space="preserve">13.2.1</t>
  </si>
  <si>
    <t xml:space="preserve">REVESTIMENTO CERÂMICO PARA PISO COM PLACAS TIPO PORCELANATO DE DIMENSÕES 60X60 CM APLICADA EM AMBIENTES DE ÁREA MAIOR QUE 10 M². AF_02/2023_PE</t>
  </si>
  <si>
    <t xml:space="preserve">13.2.2</t>
  </si>
  <si>
    <t xml:space="preserve">REVESTIMENTO CERÂMICO PARA PISO COM PLACAS TIPO PORCELANATO DE DIMENSÕES 45X45 CM APLICADA EM AMBIENTES DE ÁREA MAIOR QUE 10 M². AF_02/2023_PE</t>
  </si>
  <si>
    <t xml:space="preserve">13.2.3</t>
  </si>
  <si>
    <t xml:space="preserve">EXECUÇÃO DE PAVIMENTO EM PISO INTERTRAVADO, COM BLOCO RETANGULAR COR NATURAL DE 20 X 10 CM, ESPESSURA 6 CM. AF_10/2022</t>
  </si>
  <si>
    <t xml:space="preserve">13.2.4</t>
  </si>
  <si>
    <t xml:space="preserve">PISO EM LADRILHO HIDRÁULICO APLICADO EM AMBIENTES EXTERNOS. AF_05/2020</t>
  </si>
  <si>
    <t xml:space="preserve">13.2.5</t>
  </si>
  <si>
    <t xml:space="preserve">ASSENTAMENTO DE GUIA (MEIO-FIO) EM TRECHO RETO, CONFECCIONADA EM CONCRETO PRÉ-FABRICADO, DIMENSÕES 39X6,5X6,5X19 CM (COMPRIMENTO X BASE INFERIOR X BASE SUPERIOR X ALTURA), PARA DELIMITAÇÃO DE JARDINS, PRAÇAS OU PASSEIOS. AF_05/2016</t>
  </si>
  <si>
    <t xml:space="preserve">13.2.6</t>
  </si>
  <si>
    <t xml:space="preserve">ASSENTAMENTO DE GUIA (MEIO-FIO) EM TRECHO RETO, CONFECCIONADA EM CONCRETO PRÉ-FABRICADO, DIMENSÕES 100X15X13X20 CM (COMPRIMENTO X BASE INFERIOR X BASE SUPERIOR X ALTURA), PARA URBANIZAÇÃO INTERNA DE EMPREENDIMENTOS. AF_06/2016</t>
  </si>
  <si>
    <t xml:space="preserve">13.2.7</t>
  </si>
  <si>
    <t xml:space="preserve">REVESTIMENTO CERÂMICO PARA PISO COM PLACAS TIPO PORCELANATO RÚSTICO, MODELO PEDRA ESTRELA GRAFITE DE DIMENSÕES 62X121 CM</t>
  </si>
  <si>
    <t xml:space="preserve">13.2.8</t>
  </si>
  <si>
    <t xml:space="preserve">REVESTIMENTO CERÂMICO PARA PISO COM PLACAS TIPO PORCELANATO RÚSTICO, MODELO SOHO ACERO DE DIMENSÕES 83X83 CM</t>
  </si>
  <si>
    <t xml:space="preserve">13.3</t>
  </si>
  <si>
    <t xml:space="preserve">DEGRAUS, RODAPÉS, SOLEIRAS E PEITORIS</t>
  </si>
  <si>
    <t xml:space="preserve">13.3.1</t>
  </si>
  <si>
    <t xml:space="preserve">RODAPÉ EM POLIESTIRENO, ALTURA 5 CM. AF_09/2020</t>
  </si>
  <si>
    <t xml:space="preserve">13.3.2</t>
  </si>
  <si>
    <t xml:space="preserve">SOLEIRA EM MÁRMORE, LARGURA 15 CM, ESPESSURA 2,0 CM. AF_09/2020</t>
  </si>
  <si>
    <t xml:space="preserve">13.3.3</t>
  </si>
  <si>
    <t xml:space="preserve">PEITORIL LINEAR EM GRANITO OU MÁRMORE, L = 15CM, COMPRIMENTO DE ATÉ 2M, ASSENTADO COM ARGAMASSA 1:6 COM ADITIVO. AF_11/2020</t>
  </si>
  <si>
    <t xml:space="preserve">13.3.4</t>
  </si>
  <si>
    <t xml:space="preserve">INSTALAÇÕES HIDROSSANITÁRIAS</t>
  </si>
  <si>
    <t xml:space="preserve">14.1</t>
  </si>
  <si>
    <t xml:space="preserve">TUBULAÇÃO DE LIGAÇÃO DE CAIXAS</t>
  </si>
  <si>
    <t xml:space="preserve">14.1.1</t>
  </si>
  <si>
    <t xml:space="preserve">TUBO PVC, SERIE NORMAL, ESGOTO PREDIAL, DN 100 MM, FORNECIDO E INSTALADO EM RAMAL DE DESCARGA OU RAMAL DE ESGOTO SANITÁRIO. AF_08/2022</t>
  </si>
  <si>
    <t xml:space="preserve">14.1.2</t>
  </si>
  <si>
    <t xml:space="preserve">TUBO PVC, SERIE NORMAL, ESGOTO PREDIAL, DN 150 MM, FORNECIDO E INSTALADO EM SUBCOLETOR AÉREO DE ESGOTO SANITÁRIO. AF_08/2022</t>
  </si>
  <si>
    <t xml:space="preserve">14.2</t>
  </si>
  <si>
    <t xml:space="preserve">CAIXAS DE PASSAGEM</t>
  </si>
  <si>
    <t xml:space="preserve">14.2.1</t>
  </si>
  <si>
    <t xml:space="preserve">CAIXA ENTERRADA HIDRÁULICA RETANGULAR, EM ALVENARIA COM BLOCOS DE CONCRETO, DIMENSÕES INTERNAS: 0,8X0,8X0,6 M PARA REDE DE DRENAGEM. AF_12/2020</t>
  </si>
  <si>
    <t xml:space="preserve">14.2.2</t>
  </si>
  <si>
    <t xml:space="preserve">CAIXA ENTERRADA HIDRÁULICA RETANGULAR, EM ALVENARIA COM BLOCOS DE CONCRETO, DIMENSÕES INTERNAS: 0,4X0,4X0,4 M PARA REDE DE DRENAGEM. AF_12/2020</t>
  </si>
  <si>
    <t xml:space="preserve">14.3</t>
  </si>
  <si>
    <t xml:space="preserve">REDE DE ÁGUA FRIA - TUBOS SOLDÁVEIS DE PVC</t>
  </si>
  <si>
    <t xml:space="preserve">TUBO, PVC, SOLDÁVEL, DN 20MM, INSTALADO EM RAMAL OU SUB-RAMAL DE ÁGUA - FORNECIMENTO E INSTALAÇÃO. AF_06/2022</t>
  </si>
  <si>
    <t xml:space="preserve">TUBO, PVC, SOLDÁVEL, DN 25MM, INSTALADO EM RAMAL OU SUB-RAMAL DE ÁGUA - FORNECIMENTO E INSTALAÇÃO. AF_06/2022</t>
  </si>
  <si>
    <t xml:space="preserve">14.2.3</t>
  </si>
  <si>
    <t xml:space="preserve">TUBO, PVC, SOLDÁVEL, DN 32MM, INSTALADO EM RAMAL OU SUB-RAMAL DE ÁGUA - FORNECIMENTO E INSTALAÇÃO. AF_06/2022</t>
  </si>
  <si>
    <t xml:space="preserve">14.2.4</t>
  </si>
  <si>
    <t xml:space="preserve">TUBO, PVC, SOLDÁVEL, DN 50MM, INSTALADO EM PRUMADA DE ÁGUA - FORNECIMENTO E INSTALAÇÃO. AF_06/2022</t>
  </si>
  <si>
    <t xml:space="preserve">14.4</t>
  </si>
  <si>
    <t xml:space="preserve">REDE DE ESGOTO - TUBOS DE PVC</t>
  </si>
  <si>
    <t xml:space="preserve">14.4.1</t>
  </si>
  <si>
    <t xml:space="preserve">TUBO PVC, SERIE NORMAL, ESGOTO PREDIAL, DN 40 MM, FORNECIDO E INSTALADO EM RAMAL DE DESCARGA OU RAMAL DE ESGOTO SANITÁRIO. AF_08/2022</t>
  </si>
  <si>
    <t xml:space="preserve">14.4.2</t>
  </si>
  <si>
    <t xml:space="preserve">TUBO PVC, SERIE NORMAL, ESGOTO PREDIAL, DN 50 MM, FORNECIDO E INSTALADO EM RAMAL DE DESCARGA OU RAMAL DE ESGOTO SANITÁRIO. AF_08/2022</t>
  </si>
  <si>
    <t xml:space="preserve">14.4.3</t>
  </si>
  <si>
    <t xml:space="preserve">TUBO PVC, SERIE NORMAL, ESGOTO PREDIAL, DN 75 MM, FORNECIDO E INSTALADO EM RAMAL DE DESCARGA OU RAMAL DE ESGOTO SANITÁRIO. AF_08/2022</t>
  </si>
  <si>
    <t xml:space="preserve">14.4.4</t>
  </si>
  <si>
    <t xml:space="preserve">14.4.5</t>
  </si>
  <si>
    <t xml:space="preserve">14.5</t>
  </si>
  <si>
    <t xml:space="preserve">CAIXAS DE PVC / EQUIPAMENTOS / DIVERSOS</t>
  </si>
  <si>
    <t xml:space="preserve">14.5.1</t>
  </si>
  <si>
    <t xml:space="preserve">CAIXA SIFONADA, PVC, DN 100 X 100 X 50 MM, JUNTA ELÁSTICA, FORNECIDA E INSTALADA EM RAMAL DE DESCARGA OU EM RAMAL DE ESGOTO SANITÁRIO. AF_08/2022</t>
  </si>
  <si>
    <t xml:space="preserve">14.5.2</t>
  </si>
  <si>
    <t xml:space="preserve">CAIXA SIFONADA, COM GRELHA QUADRADA, PVC, DN 150 X 150 X 50 MM, JUNTA SOLDÁVEL, FORNECIDA E INSTALADA EM RAMAL DE DESCARGA OU EM RAMAL DE ESGOTO SANITÁRIO. AF_08/2022</t>
  </si>
  <si>
    <t xml:space="preserve">14.5.3</t>
  </si>
  <si>
    <t xml:space="preserve">RALO SIFONADO, PVC, DN 100 X 40 MM, JUNTA SOLDÁVEL, FORNECIDO E INSTALADO EM RAMAL DE DESCARGA OU EM RAMAL DE ESGOTO SANITÁRIO. AF_08/2022</t>
  </si>
  <si>
    <t xml:space="preserve">14.5.4</t>
  </si>
  <si>
    <t xml:space="preserve">TERMINAL DE VENTILAÇÃO, PVC, SÉRIE NORMAL, ESGOTO PREDIAL, DN 50 MM, JUNTA SOLDÁVEL, FORNECIDO E INSTALADO EM PRUMADA DE ESGOTO SANITÁRIO OU VENTILAÇÃO. AF_08/2022</t>
  </si>
  <si>
    <t xml:space="preserve">14.5.5</t>
  </si>
  <si>
    <t xml:space="preserve">TERMINAL DE VENTILAÇÃO, PVC, SÉRIE NORMAL, ESGOTO PREDIAL, DN 75 MM, JUNTA SOLDÁVEL, FORNECIDO E INSTALADO EM PRUMADA DE ESGOTO SANITÁRIO OU VENTILAÇÃO. AF_08/2022</t>
  </si>
  <si>
    <t xml:space="preserve">14.5.6</t>
  </si>
  <si>
    <t xml:space="preserve">HIDRÔMETRO DN 20 (½), 3,0 M³/H  FORNECIMENTO E INSTALAÇÃO. AF_11/2016</t>
  </si>
  <si>
    <t xml:space="preserve">14.5.7</t>
  </si>
  <si>
    <t xml:space="preserve">TORNEIRA DE BOIA PARA CAIXA D'ÁGUA, ROSCÁVEL, 3/4" - FORNECIMENTO E INSTALAÇÃO. AF_08/2021</t>
  </si>
  <si>
    <t xml:space="preserve">14.5.8</t>
  </si>
  <si>
    <t xml:space="preserve">ADAPTADOR COM FLANGE E ANEL DE VEDAÇÃO, PVC, SOLDÁVEL, DN 25 MM X 3/4,  INSTALADO EM RESERVAÇÃO DE ÁGUA DE EDIFICAÇÃO QUE POSSUA RESERVATÓRIO DE FIBRA/FIBROCIMENTO FORNECIMENTO E INSTALAÇÃO. AF_06/2016</t>
  </si>
  <si>
    <t xml:space="preserve">14.5.9</t>
  </si>
  <si>
    <t xml:space="preserve">ADAPTADOR COM FLANGES LIVRES, PVC, SOLDÁVEL LONGO, DN 32 MM X 1 , INSTALADO EM RESERVAÇÃO DE ÁGUA DE EDIFICAÇÃO QUE POSSUA RESERVATÓRIO DE FIBRA/FIBROCIMENTO   FORNECIMENTO E INSTALAÇÃO. AF_06/2016</t>
  </si>
  <si>
    <t xml:space="preserve">14.5.10</t>
  </si>
  <si>
    <t xml:space="preserve">ADAPTADOR COM FLANGE E ANEL DE VEDAÇÃO, PVC, SOLDÁVEL, DN 50 MM X 1 1/2 , INSTALADO EM RESERVAÇÃO DE ÁGUA DE EDIFICAÇÃO QUE POSSUA RESERVATÓRIO DE FIBRA/FIBROCIMENTO FORNECIMENTO E INSTALAÇÃO. AF_06/2016</t>
  </si>
  <si>
    <t xml:space="preserve">INSTALAÇÕES ELÉTRICAS</t>
  </si>
  <si>
    <t xml:space="preserve">15.1</t>
  </si>
  <si>
    <t xml:space="preserve">QUADROS DE DISTRIBUIÇÃO</t>
  </si>
  <si>
    <t xml:space="preserve">QUADRO DE DISTRIBUIÇÃO DE ENERGIA EM CHAPA DE AÇO GALVANIZADO, DE EMBUTIR, COM BARRAMENTO TRIFÁSICO, PARA 30 DISJUNTORES DIN 225A - FORNECIMENTO E INSTALAÇÃO. AF_10/2020</t>
  </si>
  <si>
    <t xml:space="preserve">15.2</t>
  </si>
  <si>
    <t xml:space="preserve">QUADRO DE DISTRIBUIÇÃO DE ENERGIA EM CHAPA DE AÇO GALVANIZADO, DE EMBUTIR, COM BARRAMENTO TRIFÁSICO, PARA 40 DISJUNTORES DIN 100A - FORNECIMENTO E INSTALAÇÃO. AF_10/2020</t>
  </si>
  <si>
    <t xml:space="preserve">15.2.1</t>
  </si>
  <si>
    <t xml:space="preserve">CAIXA RETANGULAR 4" X 2" ALTA (2,00 M DO PISO), PVC, INSTALADA EM PAREDE - FORNECIMENTO E INSTALAÇÃO. AF_03/2023</t>
  </si>
  <si>
    <t xml:space="preserve">15.2.2</t>
  </si>
  <si>
    <t xml:space="preserve">CAIXA RETANGULAR 4" X 2" MÉDIA (1,30 M DO PISO), PVC, INSTALADA EM PAREDE - FORNECIMENTO E INSTALAÇÃO. AF_03/2023</t>
  </si>
  <si>
    <t xml:space="preserve">15.2.3</t>
  </si>
  <si>
    <t xml:space="preserve">CAIXA RETANGULAR 4" X 2" BAIXA (0,30 M DO PISO), PVC, INSTALADA EM PAREDE - FORNECIMENTO E INSTALAÇÃO. AF_03/2023</t>
  </si>
  <si>
    <t xml:space="preserve">15.2.4</t>
  </si>
  <si>
    <t xml:space="preserve">CAIXA RETANGULAR 4" X 4" MÉDIA (1,30 M DO PISO), PVC, INSTALADA EM PAREDE - FORNECIMENTO E INSTALAÇÃO. AF_03/2023</t>
  </si>
  <si>
    <t xml:space="preserve">15.2.5</t>
  </si>
  <si>
    <t xml:space="preserve">CAIXA RETANGULAR 4" X 2" MÉDIA (1,30 M DO PISO), METÁLICA, INSTALADA EM PAREDE - FORNECIMENTO E INSTALAÇÃO. AF_03/2023</t>
  </si>
  <si>
    <t xml:space="preserve">15.2.6</t>
  </si>
  <si>
    <t xml:space="preserve">CONDULETE DE PVC, TIPO X, PARA ELETRODUTO DE PVC SOLDÁVEL DN 32 MM (1''), APARENTE - FORNECIMENTO E INSTALAÇÃO. AF_10/2022	</t>
  </si>
  <si>
    <t xml:space="preserve">15.2.7</t>
  </si>
  <si>
    <t xml:space="preserve">CAIXA ENTERRADA ELÉTRICA RETANGULAR, EM ALVENARIA COM BLOCOS DE CONCRETO, FUNDO COM BRITA, DIMENSÕES INTERNAS: 0,6X0,6X0,6 M. AF_12/2020</t>
  </si>
  <si>
    <t xml:space="preserve">15.3</t>
  </si>
  <si>
    <t xml:space="preserve">ELETRODUTOS, PERFILADOS E CONEXÕES</t>
  </si>
  <si>
    <t xml:space="preserve">15.3.1</t>
  </si>
  <si>
    <t xml:space="preserve">ELETRODUTO RÍGIDO ROSCÁVEL, PVC, DN 20 MM (1/2"), PARA CIRCUITOS TERMINAIS, INSTALADO EM FORRO - FORNECIMENTO E INSTALAÇÃO. AF_03/2023</t>
  </si>
  <si>
    <t xml:space="preserve">15.3.2</t>
  </si>
  <si>
    <t xml:space="preserve">ELETRODUTO RÍGIDO ROSCÁVEL, PVC, DN 25 MM (3/4"), PARA CIRCUITOS TERMINAIS, INSTALADO EM FORRO - FORNECIMENTO E INSTALAÇÃO. AF_03/2023</t>
  </si>
  <si>
    <t xml:space="preserve">15.3.3</t>
  </si>
  <si>
    <t xml:space="preserve">SUPORTE PARA 2 ELETRODUTOS, ESPAÇADO A CADA 80 CM, EM PERFILADO COM COMPRIMENTO DE 25 CM FIXADO EM LAJE, POR METRO DE ELETRODUTO FIXADO. AF_09/2023</t>
  </si>
  <si>
    <t xml:space="preserve">15.3.4</t>
  </si>
  <si>
    <t xml:space="preserve">ELETRODUTO FLEXÍVEL CORRUGADO, PEAD, DN 40 MM (1 1/4"), PARA CIRCUITOS TERMINAIS, INSTALADO EM PAREDE - FORNECIMENTO E INSTALAÇÃO. AF_03/2023</t>
  </si>
  <si>
    <t xml:space="preserve">15.3.5</t>
  </si>
  <si>
    <t xml:space="preserve">ELETRODUTO FLEXÍVEL CORRUGADO, PEAD, DN 63 (2"), PARA REDE ENTERRADA DE DISTRIBUIÇÃO DE ENERGIA ELÉTRICA - FORNECIMENTO E INSTALAÇÃO. AF_12/2021</t>
  </si>
  <si>
    <t xml:space="preserve">15.3.6</t>
  </si>
  <si>
    <t xml:space="preserve">ELETRODUTO FLEXÍVEL CORRUGADO, PEAD, DN 90 (3"), PARA REDE ENTERRADA DE DISTRIBUIÇÃO DE ENERGIA ELÉTRICA - FORNECIMENTO E INSTALAÇÃO. AF_12/2021</t>
  </si>
  <si>
    <t xml:space="preserve">15.3.7</t>
  </si>
  <si>
    <t xml:space="preserve">SUPORTE PARA ELETROCALHA LISA OU PERFURADA EM AÇO GALVANIZADO, LARGURA 400 MM, EM PERFILADO COM COMPRIMENTO DE 45 CM FIXADO EM LAJE, POR METRO DE ELETROCALHA FIXADA. AF_09/2023</t>
  </si>
  <si>
    <t xml:space="preserve">15.4</t>
  </si>
  <si>
    <t xml:space="preserve">15.4.1</t>
  </si>
  <si>
    <t xml:space="preserve">DISJUNTOR MONOPOLAR TIPO DIN, CORRENTE NOMINAL DE 16A - FORNECIMENTO E INSTALAÇÃO. AF_10/2020</t>
  </si>
  <si>
    <t xml:space="preserve">15.4.2</t>
  </si>
  <si>
    <t xml:space="preserve">DISJUNTOR MONOPOLAR TIPO DIN, CORRENTE NOMINAL DE 20A - FORNECIMENTO E INSTALAÇÃO. AF_10/2020</t>
  </si>
  <si>
    <t xml:space="preserve">15.4.3</t>
  </si>
  <si>
    <t xml:space="preserve">DISJUNTOR MONOPOLAR TIPO DIN, CORRENTE NOMINAL DE 50A - FORNECIMENTO E INSTALAÇÃO. AF_10/2020</t>
  </si>
  <si>
    <t xml:space="preserve">15.4.4</t>
  </si>
  <si>
    <t xml:space="preserve">DISJUNTOR BIPOLAR TIPO DIN, CORRENTE NOMINAL DE 16A - FORNECIMENTO E INSTALAÇÃO. AF_10/2020</t>
  </si>
  <si>
    <t xml:space="preserve">15.4.5</t>
  </si>
  <si>
    <t xml:space="preserve">DISJUNTOR BIPOLAR TIPO DIN, CORRENTE NOMINAL DE 20A - FORNECIMENTO E INSTALAÇÃO. AF_10/2020</t>
  </si>
  <si>
    <t xml:space="preserve">15.4.6</t>
  </si>
  <si>
    <t xml:space="preserve">DISJUNTOR BIPOLAR TIPO DIN, CORRENTE NOMINAL DE 32A - FORNECIMENTO E INSTALAÇÃO. AF_10/2020</t>
  </si>
  <si>
    <t xml:space="preserve">15.4.7</t>
  </si>
  <si>
    <t xml:space="preserve">DISJUNTOR TRIPOLAR TIPO DIN, CORRENTE NOMINAL DE 16A - FORNECIMENTO E INSTALAÇÃO. AF_10/2020</t>
  </si>
  <si>
    <t xml:space="preserve">15.4.8</t>
  </si>
  <si>
    <t xml:space="preserve">DISJUNTOR TERMOMAGNÉTICO TRIPOLAR , CORRENTE NOMINAL DE 125A - FORNECIMENTO E INSTALAÇÃO. AF_10/2020</t>
  </si>
  <si>
    <t xml:space="preserve">15.4.9</t>
  </si>
  <si>
    <t xml:space="preserve">DISPOSITIVO DPS CLASSE II, 1 POLO, TENSAO MAXIMA DE 175 V, CORRENTE MAXIMA DE *90* KA (TIPO AC)</t>
  </si>
  <si>
    <t xml:space="preserve">15.5</t>
  </si>
  <si>
    <t xml:space="preserve">FIOS E CABOS</t>
  </si>
  <si>
    <t xml:space="preserve">15.5.1</t>
  </si>
  <si>
    <t xml:space="preserve">CABO DE COBRE FLEXÍVEL ISOLADO, 2,5 MM², ANTI-CHAMA 450/750 V, PARA CIRCUITOS TERMINAIS - FORNECIMENTO E INSTALAÇÃO. AF_03/2023</t>
  </si>
  <si>
    <t xml:space="preserve">15.5.2</t>
  </si>
  <si>
    <t xml:space="preserve">CABO DE COBRE FLEXÍVEL ISOLADO, 4 MM², ANTI-CHAMA 450/750 V, PARA CIRCUITOS TERMINAIS - FORNECIMENTO E INSTALAÇÃO. AF_03/2023</t>
  </si>
  <si>
    <t xml:space="preserve">15.5.3</t>
  </si>
  <si>
    <t xml:space="preserve">CABO DE COBRE FLEXÍVEL ISOLADO, 6 MM², ANTI-CHAMA 450/750 V, PARA CIRCUITOS TERMINAIS - FORNECIMENTO E INSTALAÇÃO. AF_03/2023</t>
  </si>
  <si>
    <t xml:space="preserve">15.5.4</t>
  </si>
  <si>
    <t xml:space="preserve">CABO DE COBRE FLEXÍVEL ISOLADO, 16 MM², ANTI-CHAMA 450/750 V, PARA DISTRIBUIÇÃO - FORNECIMENTO E INSTALAÇÃO. AF_12/2015</t>
  </si>
  <si>
    <t xml:space="preserve">15.5.5</t>
  </si>
  <si>
    <t xml:space="preserve">CABO DE COBRE FLEXÍVEL ISOLADO, 50 MM², ANTI-CHAMA 0,6/1,0 KV, PARA REDE ENTERRADA DE DISTRIBUIÇÃO DE ENERGIA ELÉTRICA - FORNECIMENTO E INSTALAÇÃO. AF_12/2021</t>
  </si>
  <si>
    <t xml:space="preserve">15.5.6</t>
  </si>
  <si>
    <t xml:space="preserve">CABO DE COBRE FLEXÍVEL ISOLADO, 16 MM², ANTI-CHAMA 0,6/1,0 KV, PARA DISTRIBUIÇÃO - FORNECIMENTO E INSTALAÇÃO. AF_12/2015</t>
  </si>
  <si>
    <t xml:space="preserve">15.5.7</t>
  </si>
  <si>
    <t xml:space="preserve">CABO DE COBRE FLEXÍVEL ISOLADO, 35 MM², ANTI-CHAMA 0,6/1,0 KV, PARA REDE ENTERRADA DE DISTRIBUIÇÃO DE ENERGIA ELÉTRICA - FORNECIMENTO E INSTALAÇÃO. AF_12/2021</t>
  </si>
  <si>
    <t xml:space="preserve">15.5.8</t>
  </si>
  <si>
    <t xml:space="preserve">CABO DE COBRE FLEXÍVEL ISOLADO, 95 MM², ANTI-CHAMA 0,6/1,0 KV, PARA REDE ENTERRADA DE DISTRIBUIÇÃO DE ENERGIA ELÉTRICA - FORNECIMENTO E INSTALAÇÃO. AF_12/2021</t>
  </si>
  <si>
    <t xml:space="preserve">15.6</t>
  </si>
  <si>
    <t xml:space="preserve">PADRÃO DE ENTRADA DE ENERGIA</t>
  </si>
  <si>
    <t xml:space="preserve">15.6.1</t>
  </si>
  <si>
    <t xml:space="preserve">ENTRADA DE ENERGIA ELÉTRICA, AÉREA, TRIFÁSICA, COM CAIXA DE EMBUTIR, CABO DE 35 MM2 E DISJUNTOR DIN 50A (NÃO INCLUSO O POSTE DE CONCRETO). AF_07/2020_PS</t>
  </si>
  <si>
    <t xml:space="preserve">15.6.2</t>
  </si>
  <si>
    <t xml:space="preserve">QUADRO DE MEDIÇÃO GERAL DE ENERGIA PARA BARRAMENTO BLINDADO COM 4 MEDIDORES - FORNECIMENTO E INSTALAÇÃO. AF_10/2020</t>
  </si>
  <si>
    <t xml:space="preserve">OUTRAS INSTALAÇÕES</t>
  </si>
  <si>
    <t xml:space="preserve">16.1</t>
  </si>
  <si>
    <t xml:space="preserve">CABEAMENTO ESTRUTURADO</t>
  </si>
  <si>
    <t xml:space="preserve">16.1.1</t>
  </si>
  <si>
    <t xml:space="preserve">RACK FECHADO PARA SERVIDOR - FORNECIMENTO E INSTALAÇÃO. AF_11/2019</t>
  </si>
  <si>
    <t xml:space="preserve">16.1.2</t>
  </si>
  <si>
    <t xml:space="preserve">QUADRO DE DISTRIBUICAO PARA TELEFONE N.3, 40X40X12CM EM CHAPA METALICA, DE EMBUTIR, SEM ACESSORIOS, PADRAO TELEBRAS, FORNECIMENTO E INSTALAÇÃO. AF_11/2019</t>
  </si>
  <si>
    <t xml:space="preserve">16.1.3</t>
  </si>
  <si>
    <t xml:space="preserve">16.1.4</t>
  </si>
  <si>
    <t xml:space="preserve">16.1.5</t>
  </si>
  <si>
    <t xml:space="preserve">16.1.6</t>
  </si>
  <si>
    <t xml:space="preserve">CAIXA DE PASSAGEM PARA TELEFONE 15X15X10CM (SOBREPOR), FORNECIMENTO E INSTALACAO. AF_11/2019</t>
  </si>
  <si>
    <t xml:space="preserve">16.1.7</t>
  </si>
  <si>
    <t xml:space="preserve">CAIXA ENTERRADA PARA INSTALAÇÕES TELEFÔNICAS TIPO R1, EM ALVENARIA COM BLOCOS DE CONCRETO, DIMENSÕES INTERNAS: 0,35X0,60X0,60 M, EXCLUINDO TAMPÃO. AF_12/2020</t>
  </si>
  <si>
    <t xml:space="preserve">16.1.8</t>
  </si>
  <si>
    <t xml:space="preserve">TAMPA PARA CAIXA TIPO R1, EM FERRO FUNDIDO, DIMENSÕES INTERNAS: 0,40 X 0,60 M - FORNECIMENTO E INSTALAÇÃO. AF_12/2020</t>
  </si>
  <si>
    <t xml:space="preserve">16.1.9</t>
  </si>
  <si>
    <t xml:space="preserve">16.1.10</t>
  </si>
  <si>
    <t xml:space="preserve">ELETRODUTO RÍGIDO ROSCÁVEL, PVC, DN 32 MM (1"), PARA CIRCUITOS TERMINAIS, INSTALADO EM FORRO - FORNECIMENTO E INSTALAÇÃO. AF_03/2023</t>
  </si>
  <si>
    <t xml:space="preserve">16.1.11</t>
  </si>
  <si>
    <t xml:space="preserve">16.1.12</t>
  </si>
  <si>
    <t xml:space="preserve">16.1.13</t>
  </si>
  <si>
    <t xml:space="preserve">CABO ELETRÔNICO CATEGORIA 5E, INSTALADO EM EDIFICAÇÃO INSTITUCIONAL - FORNECIMENTO E INSTALAÇÃO. AF_11/2019</t>
  </si>
  <si>
    <t xml:space="preserve">16.1.14</t>
  </si>
  <si>
    <t xml:space="preserve">CABO TELEFÔNICO CI-50 10 PARES INSTALADO EM DISTRIBUIÇÃO DE EDIFICAÇÃO INSTITUCIONAL - FORNECIMENTO E INSTALAÇÃO. AF_11/2019</t>
  </si>
  <si>
    <t xml:space="preserve">16.1.15</t>
  </si>
  <si>
    <t xml:space="preserve">CABO TELEFÔNICO CTP-APL-50 10 PARES INSTALADO EM ENTRADA DE EDIFICAÇÃO - FORNECIMENTO E INSTALAÇÃO. AF_11/2019</t>
  </si>
  <si>
    <t xml:space="preserve">16.1.16</t>
  </si>
  <si>
    <t xml:space="preserve">TOMADA DE REDE RJ45 - FORNECIMENTO E INSTALAÇÃO. AF_11/2019</t>
  </si>
  <si>
    <t xml:space="preserve">16.1.17</t>
  </si>
  <si>
    <t xml:space="preserve">PATCH PANEL 24 PORTAS, CATEGORIA 5E - FORNECIMENTO E INSTALAÇÃO. AF_11/2019</t>
  </si>
  <si>
    <t xml:space="preserve">16.2</t>
  </si>
  <si>
    <t xml:space="preserve">ALARME E CFTV</t>
  </si>
  <si>
    <t xml:space="preserve">16.2.1</t>
  </si>
  <si>
    <t xml:space="preserve">CAIXA RETANGULAR 4" X 2" ALTA (2,00 M DO PISO), PVC, INSTALADA EM PAREDE - FORNECIMENTO E INSTALAÇÃO. AF_03/2023 </t>
  </si>
  <si>
    <t xml:space="preserve">16.2.2</t>
  </si>
  <si>
    <t xml:space="preserve">16.2.3</t>
  </si>
  <si>
    <t xml:space="preserve">ELETRODUTO RÍGIDO ROSCÁVEL, PVC, DN 32 MM (1"), PARA CIRCUITOS TERMINAIS, INSTALADO EM PAREDE - FORNECIMENTO E INSTALAÇÃO. AF_03/2023</t>
  </si>
  <si>
    <t xml:space="preserve">16.2.4</t>
  </si>
  <si>
    <t xml:space="preserve">16.2.5</t>
  </si>
  <si>
    <t xml:space="preserve">16.2.6</t>
  </si>
  <si>
    <t xml:space="preserve">16.2.7</t>
  </si>
  <si>
    <t xml:space="preserve">16.2.8</t>
  </si>
  <si>
    <t xml:space="preserve">SENSOR DE PRESENÇA SEM FOTOCÉLULA, FIXAÇÃO EM PAREDE - FORNECIMENTO E INSTALAÇÃO. AF_02/2020</t>
  </si>
  <si>
    <t xml:space="preserve">16.3</t>
  </si>
  <si>
    <t xml:space="preserve">CLIMATIZAÇÃO (INFRA-ESTRUTURA)</t>
  </si>
  <si>
    <t xml:space="preserve">16.3.1</t>
  </si>
  <si>
    <t xml:space="preserve">16.3.2</t>
  </si>
  <si>
    <t xml:space="preserve">Isolamento térmico em tubo de espuma elastomérica com furo de 25mm</t>
  </si>
  <si>
    <t xml:space="preserve">16.3.3</t>
  </si>
  <si>
    <t xml:space="preserve">TUBO PVC, SERIE NORMAL, ESGOTO PREDIAL, DN 40 MM, FORNECIDO E INSTALADO  EM RAMAL DE DESCARGA OU RAMAL DE ESGOTO SANITÁRIO. AF_08/2022</t>
  </si>
  <si>
    <t xml:space="preserve">16.3.4</t>
  </si>
  <si>
    <t xml:space="preserve">TUBO EM COBRE FLEXÍVEL, DN 1/4", COM ISOLAMENTO, INSTALADO EM FORRO, PARA RAMAL DE ALIMENTAÇÃO DE AR CONDICIONADO, INCLUSO FIXADOR. AF_11/2021</t>
  </si>
  <si>
    <t xml:space="preserve">16.3.5</t>
  </si>
  <si>
    <t xml:space="preserve">TUBO EM COBRE FLEXÍVEL, DN 3/8", COM ISOLAMENTO, INSTALADO EM FORRO, PARA RAMAL DE ALIMENTAÇÃO DE AR CONDICIONADO, INCLUSO FIXADOR. AF_11/2021</t>
  </si>
  <si>
    <t xml:space="preserve">16.3.6</t>
  </si>
  <si>
    <t xml:space="preserve">TUBO EM COBRE FLEXÍVEL, DN 1/2", COM ISOLAMENTO, INSTALADO EM FORRO, PARA RAMAL DE ALIMENTAÇÃO DE AR CONDICIONADO, INCLUSO FIXADOR. AF_11/2021</t>
  </si>
  <si>
    <t xml:space="preserve">16.3.7</t>
  </si>
  <si>
    <t xml:space="preserve">TUBO EM COBRE FLEXÍVEL, DN 5/8", COM ISOLAMENTO, INSTALADO EM FORRO, PARA RAMAL DE ALIMENTAÇÃO DE AR CONDICIONADO, INCLUSO FIXADOR. AF_11/2021</t>
  </si>
  <si>
    <t xml:space="preserve">16.3.8</t>
  </si>
  <si>
    <t xml:space="preserve">SUPORTE PARA DUTO EM CHAPA GALVANIZADA BITOLA 26, EM PERFILADO COM COMPRIMENTO DE 35 CM FIXADO EM LAJE, POR METRO DE DUTO FIXADO. AF_09/2023</t>
  </si>
  <si>
    <t xml:space="preserve">16.3.9</t>
  </si>
  <si>
    <t xml:space="preserve">Duto flexível aluminizado, seção circular de 10cm (4"), com isolamento térmico em lã de vidro</t>
  </si>
  <si>
    <t xml:space="preserve">16.3.10</t>
  </si>
  <si>
    <t xml:space="preserve">DUTO FABRICADO EM PAINEIS PRÉ ISOLADOS COM 20mm DE ESPESSURA DE ESPUMA RIGIDA DE POLIURETANO, REVESTIDO NAS DUAS FACES COM LAMINA DE ALUMINIO GOFRADO E PELICULA DE PROTEÇÃO CONTRA FUNGOS E BACTERIAS</t>
  </si>
  <si>
    <t xml:space="preserve">16.4</t>
  </si>
  <si>
    <t xml:space="preserve">SISTEMA DE ENERGIA SOLAR</t>
  </si>
  <si>
    <t xml:space="preserve">16.4.1</t>
  </si>
  <si>
    <t xml:space="preserve">Sistema completo de energia solar fotovoltaica, potência 30,25Kwp, composta por 55 módulos - JA Solar 550W (placas coletoras), área necessária para a instalação do sistema 195,00m2, monitoramento em tempo real via APP, produção esperada de 3.723 Kwh/mês - 44.678Kwh/ano,  conforme projeto, instalado (und=módulo)</t>
  </si>
  <si>
    <t xml:space="preserve">16.5</t>
  </si>
  <si>
    <t xml:space="preserve">SISTEMA DE PREVENÇÃO E COMBATE À INCÊNDIO</t>
  </si>
  <si>
    <t xml:space="preserve">16.5.1</t>
  </si>
  <si>
    <t xml:space="preserve">Extintor de incêndio portátil de pó químico ABC com capacidade 2A-20B:C (6 kg), inclusive suporte de parede universal,inclusive parafuso e bucha S8, exclusive placa sinalizadora em PVC fotoluminescente e pintura de sinalização</t>
  </si>
  <si>
    <t xml:space="preserve">16.5.2</t>
  </si>
  <si>
    <t xml:space="preserve">Placa de sinalização de segurança contra incêndio - alerta, triangular, base de *30* cm, em PVC *2* mm anti-chamas (símbolos, cores e pictogramas conforme NBR 16820)</t>
  </si>
  <si>
    <t xml:space="preserve">16.5.3</t>
  </si>
  <si>
    <t xml:space="preserve">Placa de sinalizacao de seguranca contra incendio, fotoluminescente quadrada, *14 x 14* cm, em PVC *2* mm anti-chamas (simbolos, cores e pictogramas conforme NBR 16820)</t>
  </si>
  <si>
    <t xml:space="preserve">16.5.4</t>
  </si>
  <si>
    <t xml:space="preserve">Placa de sinalização de segurança CODIGO 14 - 315/158(NBR 13.434); CÓDIGO S3(NT 14/2010-ES) ("SAIDA DE EMERGÊNCIA" - seta vertical)</t>
  </si>
  <si>
    <t xml:space="preserve">16.5.5</t>
  </si>
  <si>
    <t xml:space="preserve">Ponto para iluminação de emergência completo, inclusive bloco autônomo de iluminação 2x9W com tomada universal</t>
  </si>
  <si>
    <t xml:space="preserve">16.6</t>
  </si>
  <si>
    <t xml:space="preserve">SISTEMA DE PROTEÇÃO CONTRA DESCARGAS ATMOSFÉRICAS</t>
  </si>
  <si>
    <t xml:space="preserve">16.6.1</t>
  </si>
  <si>
    <t xml:space="preserve">HASTE DE ATERRAMENTO, DIÂMETRO 3/4", COM 3 METROS - FORNECIMENTO E INSTALAÇÃO. AF_08/2023</t>
  </si>
  <si>
    <t xml:space="preserve">16.6.2</t>
  </si>
  <si>
    <t xml:space="preserve">CAIXA DE INSPEÇÃO PARA ATERRAMENTO, CIRCULAR, EM POLIETILENO, DIÂMETRO INTERNO = 0,3 M. AF_12/2020</t>
  </si>
  <si>
    <t xml:space="preserve">16.6.3</t>
  </si>
  <si>
    <t xml:space="preserve">CAPTOR TIPO FRANKLIN PARA SPDA - FORNECIMENTO E INSTALAÇÃO. AF_08/2023</t>
  </si>
  <si>
    <t xml:space="preserve">16.6.4</t>
  </si>
  <si>
    <t xml:space="preserve">Barra chata em alumínio 7/8"x1/8" (70mm²), com furos diâmetro 7 mm ref. TEL-771, marca de referência Termotécnica ou equivalente</t>
  </si>
  <si>
    <t xml:space="preserve">16.6.5</t>
  </si>
  <si>
    <t xml:space="preserve">Cabo de cobre nú 35mm2, ref. TEL 5735, marca de referência Termotécnica ou equivalente</t>
  </si>
  <si>
    <t xml:space="preserve">16.6.6</t>
  </si>
  <si>
    <t xml:space="preserve">CONECTOR SPLIT-BOLT, PARA SPDA, PARA CABOS ATÉ 35 MM2 - FORNECIMENTO E INSTALAÇÃO. AF_08/2023</t>
  </si>
  <si>
    <t xml:space="preserve">16.6.7</t>
  </si>
  <si>
    <t xml:space="preserve">INSTALAÇÃO DE SINALIZADOR NOTURNO LED. AF_03/2024</t>
  </si>
  <si>
    <t xml:space="preserve">16.6.8</t>
  </si>
  <si>
    <t xml:space="preserve">Conector de medição em latão com 4 parafusos para cabos de 16 a 50 mm2, ref. TEL-562, Termotécnica ou equivalente</t>
  </si>
  <si>
    <t xml:space="preserve">16.6.9</t>
  </si>
  <si>
    <t xml:space="preserve">ABRACADEIRA GUIA P/ MASTRO REFORCADA P/ 1 DESCIDA 2" - TEL-350</t>
  </si>
  <si>
    <t xml:space="preserve">16.6.10</t>
  </si>
  <si>
    <t xml:space="preserve">16.6.11</t>
  </si>
  <si>
    <t xml:space="preserve">TUBO DE AÇO GALVANIZADO COM COSTURA, CLASSE MÉDIA, DN 50 (2"), CONEXÃO ROSQUEADA, INSTALADO EM PRUMADAS - FORNECIMENTO E INSTALAÇÃO. AF_10/2020</t>
  </si>
  <si>
    <t xml:space="preserve">16.6.12</t>
  </si>
  <si>
    <t xml:space="preserve">MASTRO 1 ½", COM 3 METROS, PARA SPDA - FORNECIMENTO E INSTALAÇÃO. AF_08/2023</t>
  </si>
  <si>
    <t xml:space="preserve">16.6.13</t>
  </si>
  <si>
    <t xml:space="preserve">COLAR TOMADA PVC, COM TRAVAS, SAIDA COM ROSCA, DE 32 MM X 1/2" OU 32 MM X 3/4", PARA LIGACAO PREDIAL DE AGUA                                                                                                                                                    </t>
  </si>
  <si>
    <t xml:space="preserve">UN    </t>
  </si>
  <si>
    <t xml:space="preserve">16.6.14</t>
  </si>
  <si>
    <t xml:space="preserve">PARAFUSO AUTOATARRACHANTE DIM 4.2X32MM REF TEL5333</t>
  </si>
  <si>
    <t xml:space="preserve">16.6.15</t>
  </si>
  <si>
    <t xml:space="preserve">BUCHA DE NYLON SEM ABA S6                                                                                                                                                                              </t>
  </si>
  <si>
    <t xml:space="preserve">16.7</t>
  </si>
  <si>
    <t xml:space="preserve">GASES MEDICINAIS</t>
  </si>
  <si>
    <t xml:space="preserve">16.7.1</t>
  </si>
  <si>
    <t xml:space="preserve">TUBO EM COBRE RÍGIDO, DN 15 MM, CLASSE A, SEM ISOLAMENTO, INSTALADO EM RAMAL E SUB-RAMAL DE GÁS MEDICINAL - FORNECIMENTO E INSTALAÇÃO. AF_04/2022</t>
  </si>
  <si>
    <t xml:space="preserve">16.7.2</t>
  </si>
  <si>
    <t xml:space="preserve">TÊ EM COBRE, DN 15 MM, SEM ANEL DE SOLDA, INSTALADO EM RAMAL E SUB-RAMAL DE GÁS MEDICINAL - FORNECIMENTO E INSTALAÇÃO. AF_04/2022</t>
  </si>
  <si>
    <t xml:space="preserve">16.7.3</t>
  </si>
  <si>
    <t xml:space="preserve">COTOVELO EM COBRE, DN 15 MM, 90 GRAUS, SEM ANEL DE SOLDA, INSTALADO EM RAMAL E SUB-RAMAL DE GÁS MEDICINAL - FORNECIMENTO E INSTALAÇÃO. AF_04/2022</t>
  </si>
  <si>
    <t xml:space="preserve">16.7.4</t>
  </si>
  <si>
    <t xml:space="preserve">Central manifold para cilindros 2 x 2 para oxigênio, ar comprimido e óxido nitroso com serpentina e sem válvula de alta Pressão</t>
  </si>
  <si>
    <t xml:space="preserve">un</t>
  </si>
  <si>
    <t xml:space="preserve">16.7.5</t>
  </si>
  <si>
    <t xml:space="preserve">ABRIGO PARA CILINDROS  , EXEC. EM ALV BLOCO CONCRETO, DIM.1.90X0,40X2.00M</t>
  </si>
  <si>
    <t xml:space="preserve">APARELHOS HIDROSSANITÁRIOS</t>
  </si>
  <si>
    <t xml:space="preserve">17.1</t>
  </si>
  <si>
    <t xml:space="preserve">LOUÇAS</t>
  </si>
  <si>
    <t xml:space="preserve">17.1.1</t>
  </si>
  <si>
    <t xml:space="preserve">LAVATÓRIO LOUÇA BRANCA SUSPENSO, 29,5 X 39CM OU EQUIVALENTE, PADRÃO POPULAR - FORNECIMENTO E INSTALAÇÃO. AF_01/2020</t>
  </si>
  <si>
    <t xml:space="preserve">17.1.2</t>
  </si>
  <si>
    <t xml:space="preserve">CUBA DE EMBUTIR OVAL EM LOUÇA BRANCA, 35 X 50CM OU EQUIVALENTE, INCLUSO VÁLVULA E SIFÃO TIPO GARRAFA EM METAL CROMADO - FORNECIMENTO E INSTALAÇÃO. AF_01/2020</t>
  </si>
  <si>
    <t xml:space="preserve">17.1.3</t>
  </si>
  <si>
    <t xml:space="preserve">TANQUE DE LOUÇA BRANCA COM COLUNA, 30L OU EQUIVALENTE, INCLUSO SIFÃO FLEXÍVEL EM PVC, VÁLVULA PLÁSTICA E TORNEIRA DE METAL CROMADO PADRÃO POPULAR - FORNECIMENTO E INSTALAÇÃO. AF_01/2020</t>
  </si>
  <si>
    <t xml:space="preserve">17.1.4</t>
  </si>
  <si>
    <t xml:space="preserve">VASO SANITARIO SIFONADO CONVENCIONAL PARA PCD SEM FURO FRONTAL COM LOUÇA BRANCA SEM ASSENTO, INCLUSO CONJUNTO DE LIGAÇÃO PARA BACIA SANITÁRIA AJUSTÁVEL - FORNECIMENTO E INSTALAÇÃO. AF_01/2020</t>
  </si>
  <si>
    <t xml:space="preserve">17.1.5</t>
  </si>
  <si>
    <t xml:space="preserve">SABONETEIRA PLASTICA TIPO DISPENSER PARA SABONETE LIQUIDO COM RESERVATORIO 800 A 1500 ML, INCLUSO FIXAÇÃO. AF_01/2020</t>
  </si>
  <si>
    <t xml:space="preserve">17.1.6</t>
  </si>
  <si>
    <t xml:space="preserve">ASSENTO SANITÁRIO CONVENCIONAL - FORNECIMENTO E INSTALACAO. AF_01/2020</t>
  </si>
  <si>
    <t xml:space="preserve">17.2</t>
  </si>
  <si>
    <t xml:space="preserve">BANCADAS</t>
  </si>
  <si>
    <t xml:space="preserve">17.2.1</t>
  </si>
  <si>
    <t xml:space="preserve">BANCADA DE GRANITO CINZA POLIDO, DE 1,50 X 0,60 M, PARA PIA DE COZINHA -  FORNECIMENTO E INSTALAÇÃO. AF_01/2020</t>
  </si>
  <si>
    <t xml:space="preserve">17.3</t>
  </si>
  <si>
    <t xml:space="preserve">TORNEIRAS, REGISTROS, VÁLVULAS E METAIS</t>
  </si>
  <si>
    <t xml:space="preserve">17.3.1</t>
  </si>
  <si>
    <t xml:space="preserve">TORNEIRA CROMADA 1/2 OU 3/4 PARA TANQUE, PADRÃO MÉDIO - FORNECIMENTO E INSTALAÇÃO. AF_01/2020</t>
  </si>
  <si>
    <t xml:space="preserve">17.3.2</t>
  </si>
  <si>
    <t xml:space="preserve">TORNEIRA CROMADA DE MESA PARA LAVATORIO, TIPO MONOCOMANDO. AF_01/2020</t>
  </si>
  <si>
    <t xml:space="preserve">17.3.3</t>
  </si>
  <si>
    <t xml:space="preserve">TORNEIRA CROMADA TUBO MÓVEL, DE MESA, 1/2 OU 3/4, PARA PIA DE COZINHA, PADRÃO ALTO - FORNECIMENTO E INSTALAÇÃO. AF_01/2020</t>
  </si>
  <si>
    <t xml:space="preserve">17.3.4</t>
  </si>
  <si>
    <t xml:space="preserve">REGISTRO DE GAVETA BRUTO, LATÃO, ROSCÁVEL, 3/4" - FORNECIMENTO E INSTALAÇÃO. AF_08/2021</t>
  </si>
  <si>
    <t xml:space="preserve">17.3.5</t>
  </si>
  <si>
    <t xml:space="preserve">REGISTRO DE GAVETA BRUTO, LATÃO, ROSCÁVEL, 1" - FORNECIMENTO E INSTALAÇÃO. AF_08/2021</t>
  </si>
  <si>
    <t xml:space="preserve">17.3.6</t>
  </si>
  <si>
    <t xml:space="preserve">REGISTRO DE GAVETA BRUTO, LATÃO, ROSCÁVEL, 1 1/2" - FORNECIMENTO E INSTALAÇÃO. AF_08/2021</t>
  </si>
  <si>
    <t xml:space="preserve">17.3.7</t>
  </si>
  <si>
    <t xml:space="preserve">REGISTRO DE GAVETA BRUTO, LATÃO, ROSCÁVEL, 3/4", COM ACABAMENTO E CANOPLA CROMADOS - FORNECIMENTO E INSTALAÇÃO. AF_08/2021</t>
  </si>
  <si>
    <t xml:space="preserve">17.3.8</t>
  </si>
  <si>
    <t xml:space="preserve">REGISTRO DE ESFERA, PVC, ROSCÁVEL, COM VOLANTE, 3/4" - FORNECIMENTO E INSTALAÇÃO. AF_08/2021</t>
  </si>
  <si>
    <t xml:space="preserve">17.3.9</t>
  </si>
  <si>
    <t xml:space="preserve">REGISTRO DE PRESSÃO BRUTO, LATÃO, ROSCÁVEL, 3/4", COM ACABAMENTO E CANOPLA CROMADOS - FORNECIMENTO E INSTALAÇÃO. AF_08/2021</t>
  </si>
  <si>
    <t xml:space="preserve">17.4</t>
  </si>
  <si>
    <t xml:space="preserve">OUTROS APARELHOS</t>
  </si>
  <si>
    <t xml:space="preserve">17.4.1</t>
  </si>
  <si>
    <t xml:space="preserve">CUBA DE EMBUTIR DE AÇO INOXIDÁVEL MÉDIA, INCLUSO VÁLVULA TIPO AMERICANA E SIFÃO TIPO GARRAFA EM METAL CROMADO - FORNECIMENTO E INSTALAÇÃO. AF_01/2020</t>
  </si>
  <si>
    <t xml:space="preserve">17.4.2</t>
  </si>
  <si>
    <t xml:space="preserve">CUBA DE EMBUTIR RETANGULAR DE AÇO INOXIDÁVEL, 46 X 30 X 12 CM - FORNECIMENTO E INSTALAÇÃO. AF_01/2020</t>
  </si>
  <si>
    <t xml:space="preserve">17.4.3</t>
  </si>
  <si>
    <t xml:space="preserve">SIFÃO DO TIPO GARRAFA EM METAL CROMADO 1 X 1.1/2 - FORNECIMENTO E INSTALAÇÃO. AF_01/2020</t>
  </si>
  <si>
    <t xml:space="preserve">17.4.4</t>
  </si>
  <si>
    <t xml:space="preserve">BARRA DE APOIO RETA, EM ACO INOX POLIDO, COMPRIMENTO 60CM, FIXADA NA PAREDE - FORNECIMENTO E INSTALAÇÃO. AF_01/2020</t>
  </si>
  <si>
    <t xml:space="preserve">UM</t>
  </si>
  <si>
    <t xml:space="preserve">17.4.5</t>
  </si>
  <si>
    <t xml:space="preserve">BARRA DE APOIO RETA, EM ACO INOX POLIDO, COMPRIMENTO 80 CM,  FIXADA NA PAREDE - FORNECIMENTO E INSTALAÇÃO. AF_01/2020</t>
  </si>
  <si>
    <t xml:space="preserve">17.4.6</t>
  </si>
  <si>
    <t xml:space="preserve">BARRA DE APOIO LATERAL ARTICULADA, COM TRAVA, EM ACO INOX POLIDO, FIXADA NA PAREDE - FORNECIMENTO E INSTALAÇÃO. AF_01/2020</t>
  </si>
  <si>
    <t xml:space="preserve">17.4.7</t>
  </si>
  <si>
    <t xml:space="preserve">BARRA DE APOIO EM "L", EM ACO INOX POLIDO 80 X 80 CM, FIXADA NA PAREDE - FORNECIMENTO E INSTALACAO. AF_01/2020</t>
  </si>
  <si>
    <t xml:space="preserve">17.4.8</t>
  </si>
  <si>
    <t xml:space="preserve">CAIXA D´ÁGUA EM POLIETILENO, 2000 LITROS - FORNECIMENTO E INSTALAÇÃO. AF_06/2021</t>
  </si>
  <si>
    <t xml:space="preserve">17.4.9</t>
  </si>
  <si>
    <t xml:space="preserve">CHUVEIRO ELÉTRICO COMUM CORPO PLÁSTICO, TIPO DUCHA FORNECIMENTO E INSTALAÇÃO. AF_01/2020</t>
  </si>
  <si>
    <t xml:space="preserve">APARELHOS ELÉTRICOS</t>
  </si>
  <si>
    <t xml:space="preserve">18.1</t>
  </si>
  <si>
    <t xml:space="preserve">LUMINÁRIAS</t>
  </si>
  <si>
    <t xml:space="preserve">18.1.1</t>
  </si>
  <si>
    <t xml:space="preserve">LUMINÁRIA DUPLA TIPO CALHA, DE SOBREPOR, COM 4 LÂMPADAS TUBULARES FLUORESCENTES DE 18 W,COM REATORES DE PARTIDA RÁPIDA - FORNECIMENTO E INSTALAÇÃO. AF_02/2020</t>
  </si>
  <si>
    <t xml:space="preserve">18.1.2</t>
  </si>
  <si>
    <t xml:space="preserve">LUMINÁRIA TIPO CALHA, DE SOBREPOR, COM 2 LÂMPADAS TUBULARES FLUORESCENTES DE 18 W, COM REATOR DE PARTIDA RÁPIDA - FORNECIMENTO E INSTALAÇÃO. AF_02/2020</t>
  </si>
  <si>
    <t xml:space="preserve">18.1.3</t>
  </si>
  <si>
    <t xml:space="preserve">LUMINÁRIA TIPO CALHA, DE SOBREPOR, COM 2 LÂMPADAS TUBULARES FLUORESCENTES DE 36 W, COM REATOR DE PARTIDA RÁPIDA - FORNECIMENTO E INSTALAÇÃO. AF_02/2020</t>
  </si>
  <si>
    <t xml:space="preserve">18.1.4</t>
  </si>
  <si>
    <t xml:space="preserve">LUMINÁRIA TIPO ESPETO PARA JARDIM COM LÂMPADA LED 18,5 W</t>
  </si>
  <si>
    <t xml:space="preserve">18.1.5</t>
  </si>
  <si>
    <t xml:space="preserve">LUMINÁRIA TIPO ESPETO PARA JARDIM COM LÂMPADA LED 6,5 W</t>
  </si>
  <si>
    <t xml:space="preserve">18.1.6</t>
  </si>
  <si>
    <t xml:space="preserve">LUMINÁRIA DE EMBUTIR EM SOLO COM POTÊNCIA DE 18W FLUXO LUMINOSO DE 800 LUMENS E TEMPERATURA DE COR 3000K (BRANCO QUENTE)
</t>
  </si>
  <si>
    <t xml:space="preserve">18.1.7</t>
  </si>
  <si>
    <t xml:space="preserve">LUMINÁRIA DE EMBUTIR EM SOLO COM POTÊNCIA DE 10W
FLUXO LUMINOSO ADEQUADO PARA ILUMINAÇÃO DIRECIONADA, IDEAL PARA ÁREAS EXTERNAS COMO JARDINS E CALÇADAS
</t>
  </si>
  <si>
    <t xml:space="preserve">18.1.8</t>
  </si>
  <si>
    <t xml:space="preserve">FITA DE LED COM FONTE BIVOLT COM POTÊNCIA DE 150 W E SAÍDA DE 24 V , 5M, 3000K (BRANCO QUENTE), TIPO FITA TENSÃO DE REDE DOUBLE LINE ECO 10W/M IP67 – STELLA OU SIMILAR</t>
  </si>
  <si>
    <t xml:space="preserve">18.1.9</t>
  </si>
  <si>
    <t xml:space="preserve">POSTE DECORATIVO 2 PÉTALAS, EM AÇO GALVANIZADO COM DIFUSOR EM VIDRO TRANSPARENTE TEMPERADO, COM 3M/4M, INCLUSIVE LÂMPADA DE LED 50W</t>
  </si>
  <si>
    <t xml:space="preserve">18.1.10</t>
  </si>
  <si>
    <t xml:space="preserve">REFLETOR SLIM LED 100W DE POTÊNCIA, BRANCO FRIO, 6500K, AUTOVOLT, MARCA G-LIGHT OU SIMILAR</t>
  </si>
  <si>
    <t xml:space="preserve">18.2</t>
  </si>
  <si>
    <t xml:space="preserve">INTERRUPTORES, TOMADAS E PLACAS</t>
  </si>
  <si>
    <t xml:space="preserve">18.2.1</t>
  </si>
  <si>
    <t xml:space="preserve">TOMADA MÉDIA DE EMBUTIR (1 MÓDULO), 2P+T 10 A, INCLUINDO SUPORTE E PLACA - FORNECIMENTO E INSTALAÇÃO. AF_03/2023</t>
  </si>
  <si>
    <t xml:space="preserve">18.2.2</t>
  </si>
  <si>
    <t xml:space="preserve">TOMADA MÉDIA DE EMBUTIR (1 MÓDULO), 2P+T 20 A, INCLUINDO SUPORTE E PLACA - FORNECIMENTO E INSTALAÇÃO. AF_03/2023</t>
  </si>
  <si>
    <t xml:space="preserve">18.2.3</t>
  </si>
  <si>
    <t xml:space="preserve">TOMADA MÉDIA DE EMBUTIR (2 MÓDULOS), 2P+T 10 A, INCLUINDO SUPORTE E PLACA - FORNECIMENTO E INSTALAÇÃO. AF_03/2023</t>
  </si>
  <si>
    <t xml:space="preserve">18.2.4</t>
  </si>
  <si>
    <t xml:space="preserve">INTERRUPTOR SIMPLES (1 MÓDULO), 10A/250V, INCLUINDO SUPORTE E PLACA - FORNECIMENTO E INSTALAÇÃO. AF_03/2023</t>
  </si>
  <si>
    <t xml:space="preserve">18.2.5</t>
  </si>
  <si>
    <t xml:space="preserve">INTERRUPTOR PARALELO (1 MÓDULO), 10A/250V, INCLUINDO SUPORTE E PLACA - FORNECIMENTO E INSTALAÇÃO. AF_03/2023</t>
  </si>
  <si>
    <t xml:space="preserve">18.2.6</t>
  </si>
  <si>
    <t xml:space="preserve">INTERRUPTOR BIPOLAR (1 MÓDULO), 10A/250V, INCLUINDO SUPORTE E PLACA - FORNECIMENTO E INSTALAÇÃO. AF_03/2023</t>
  </si>
  <si>
    <t xml:space="preserve">18.2.7</t>
  </si>
  <si>
    <t xml:space="preserve">INTERRUPTOR SIMPLES (3 MÓDULOS), 10A/250V, SEM SUPORTE E SEM PLACA - FORNECIMENTO E INSTALAÇÃO. AF_03/2023</t>
  </si>
  <si>
    <t xml:space="preserve">PINTURA</t>
  </si>
  <si>
    <t xml:space="preserve">19.1</t>
  </si>
  <si>
    <t xml:space="preserve">SOBRE PAREDES E FORROS</t>
  </si>
  <si>
    <t xml:space="preserve">19.1.1</t>
  </si>
  <si>
    <t xml:space="preserve">EMASSAMENTO COM MASSA LÁTEX, APLICAÇÃO EM PAREDE, DUAS DEMÃOS, LIXAMENTO MANUAL. AF_04/2023</t>
  </si>
  <si>
    <t xml:space="preserve">19.1.2</t>
  </si>
  <si>
    <t xml:space="preserve">EMASSAMENTO COM MASSA LÁTEX, APLICAÇÃO EM TETO, DUAS DEMÃOS, LIXAMENTO MANUAL. AF_04/2023</t>
  </si>
  <si>
    <t xml:space="preserve">19.1.3</t>
  </si>
  <si>
    <t xml:space="preserve">PINTURA LÁTEX ACRÍLICA PREMIUM, APLICAÇÃO MANUAL EM TETO, DUAS DEMÃOS. AF_04/2023</t>
  </si>
  <si>
    <t xml:space="preserve">19.1.4</t>
  </si>
  <si>
    <t xml:space="preserve">PINTURA LÁTEX ACRÍLICA PREMIUM, APLICAÇÃO MANUAL EM PAREDES, DUAS DEMÃOS. AF_04/2023</t>
  </si>
  <si>
    <t xml:space="preserve">19.2</t>
  </si>
  <si>
    <t xml:space="preserve">SOBRE MADEIRA</t>
  </si>
  <si>
    <t xml:space="preserve">19.2.1</t>
  </si>
  <si>
    <t xml:space="preserve">APLICAÇÃO MASSA ACRÍLICA PARA MADEIRA, PARA PINTURA COM TINTA DE ACABAMENTO (PIGMENTADA). AF_01/2021</t>
  </si>
  <si>
    <t xml:space="preserve">19.2.2</t>
  </si>
  <si>
    <t xml:space="preserve">PINTURA TINTA DE ACABAMENTO (PIGMENTADA) ESMALTE SINTÉTICO ACETINADO EM MADEIRA, 2 DEMÃOS. AF_01/2021</t>
  </si>
  <si>
    <t xml:space="preserve">19.3</t>
  </si>
  <si>
    <t xml:space="preserve">SOBRE METAL</t>
  </si>
  <si>
    <t xml:space="preserve">19.3.1</t>
  </si>
  <si>
    <t xml:space="preserve">PINTURA COM TINTA ALQUÍDICA DE FUNDO (TIPO ZARCÃO) APLICADA A ROLO OU PINCEL SOBRE SUPERFÍCIES METÁLICAS (EXCETO PERFIL) EXECUTADO EM OBRA (POR DEMÃO). AF_01/2020</t>
  </si>
  <si>
    <t xml:space="preserve">19.3.2</t>
  </si>
  <si>
    <t xml:space="preserve">PINTURA COM TINTA ALQUÍDICA DE ACABAMENTO (ESMALTE SINTÉTICO ACETINADO) APLICADA A ROLO OU PINCEL SOBRE SUPERFÍCIES METÁLICAS (EXCETO PERFIL) EXECUTADO EM OBRA (POR DEMÃO). AF_01/2020</t>
  </si>
  <si>
    <t xml:space="preserve">SERVIÇOS COMPLEMENTARES</t>
  </si>
  <si>
    <t xml:space="preserve">20.1</t>
  </si>
  <si>
    <t xml:space="preserve">TRATAMENTO, CONSERVAÇÃO E LIMPEZA</t>
  </si>
  <si>
    <t xml:space="preserve">20.1.1</t>
  </si>
  <si>
    <t xml:space="preserve">LIMPEZA DE PISO CERÂMICO OU PORCELANATO UTILIZANDO DETERGENTE NEUTRO E ESCOVAÇÃO MANUAL. AF_04/2019</t>
  </si>
  <si>
    <t xml:space="preserve">20.1.2</t>
  </si>
  <si>
    <t xml:space="preserve">LIMPEZA DE REVESTIMENTO CERÂMICO EM PAREDE UTILIZANDO DETERGENTE NEUTRO E ESCOVAÇÃO MANUAL. AF_04/2019</t>
  </si>
  <si>
    <t xml:space="preserve">20.2</t>
  </si>
  <si>
    <t xml:space="preserve">20.2.1</t>
  </si>
  <si>
    <t xml:space="preserve">BARRA ANTIPANICO DUPLA, CEGA EM LADO OPOSTO, COR CINZA	</t>
  </si>
  <si>
    <t xml:space="preserve">20.2.2</t>
  </si>
  <si>
    <t xml:space="preserve">Brise em madeira pau d' arco, com réguas cantos abaulados 10 x 2cm, protegidas duas demãos de sparlack cetol deck semi-brilho, em todas as faces, antes do assentamento</t>
  </si>
  <si>
    <t xml:space="preserve">20.2.3</t>
  </si>
  <si>
    <t xml:space="preserve">BANCO ARTICULADO, EM ACO INOX, PARA PCD, FIXADO NA PAREDE - FORNECIMENTO E INSTALAÇÃO. AF_01/2020</t>
  </si>
  <si>
    <t xml:space="preserve">20.2.4</t>
  </si>
  <si>
    <t xml:space="preserve">INSTALAÇÃO DE BANCO METÁLICO COM ENCOSTO, 1,60 M DE COMPRIMENTO, EM TUBO DE AÇO CARBONO COM PINTURA ELETROSTÁTICA, SOBRE PISO DE CONCRETO EXISTENTE. AF_11/2021</t>
  </si>
  <si>
    <t xml:space="preserve">20.2.5</t>
  </si>
  <si>
    <t xml:space="preserve">PLANTIO DE GRAMA ESMERALDA OU SÃO CARLOS OU CURITIBANA, EM PLACAS. AF_.05/2022</t>
  </si>
  <si>
    <t xml:space="preserve">20.2.6</t>
  </si>
  <si>
    <t xml:space="preserve">PLANTIO DE ÁRVORE ORNAMENTAL COM ALTURA DE MUDA MENOR OU IGUAL A 2,00M. AF_05/2018</t>
  </si>
  <si>
    <t xml:space="preserve">20.2.7</t>
  </si>
  <si>
    <t xml:space="preserve">Exaustor para banheiro, bivolt, ref.: C 80 A, da Ventokit ou similar - fornecimento e instalação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</si>
  <si>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</si>
  <si>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</si>
  <si>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</si>
  <si>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</si>
  <si>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</si>
  <si>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</si>
  <si>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</si>
  <si>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</si>
  <si>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</si>
  <si>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</si>
  <si>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</si>
  <si>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</si>
  <si>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</si>
  <si>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</si>
  <si>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DA UNIDADE BÁSICA DE SAÚDE DE SÃO JACINTO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</si>
  <si>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</t>
    </r>
    <r>
      <rPr>
        <b val="true"/>
        <sz val="10"/>
        <rFont val="Arial"/>
        <family val="2"/>
        <charset val="1"/>
      </rPr>
      <t xml:space="preserve">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</si>
  <si>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 xml:space="preserve">DESCRIÇÃO</t>
  </si>
  <si>
    <r>
      <rPr>
        <sz val="12"/>
        <rFont val="Times New Roman"/>
        <family val="1"/>
        <charset val="1"/>
      </rPr>
      <t xml:space="preserve">Valor da 2ª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40110,73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 xml:space="preserve">1.684.349,59</t>
    </r>
    <r>
      <rPr>
        <sz val="12"/>
        <rFont val="Times New Roman"/>
        <family val="1"/>
        <charset val="1"/>
      </rPr>
      <t xml:space="preserve">.:          0,03414 und x 2,40.: </t>
    </r>
    <r>
      <rPr>
        <sz val="12"/>
        <color rgb="FF000000"/>
        <rFont val="Times New Roman"/>
        <family val="1"/>
        <charset val="1"/>
      </rPr>
      <t xml:space="preserve">0,0571530757991578. VALOR AJUSTADO: 0,0607552756161307</t>
    </r>
  </si>
  <si>
    <r>
      <rPr>
        <sz val="12"/>
        <rFont val="Times New Roman"/>
        <family val="1"/>
        <charset val="1"/>
      </rPr>
      <t xml:space="preserve">Valor da 2ª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40110,73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 xml:space="preserve">1.684.349,59</t>
    </r>
    <r>
      <rPr>
        <sz val="12"/>
        <rFont val="Times New Roman"/>
        <family val="1"/>
        <charset val="1"/>
      </rPr>
      <t xml:space="preserve">.:          0,03414 und x 3,00.: </t>
    </r>
    <r>
      <rPr>
        <sz val="12"/>
        <color rgb="FF000000"/>
        <rFont val="Times New Roman"/>
        <family val="1"/>
        <charset val="1"/>
      </rPr>
      <t xml:space="preserve">0,0714413447489473. VALOR AJUSTADO: 0,0759440945201634</t>
    </r>
  </si>
  <si>
    <t xml:space="preserve">Para o cálculo da escavação das sapatas foi considerado 10 cm para cada lado</t>
  </si>
  <si>
    <t xml:space="preserve">Sapatas: 1,20 m x 1,20 m x 0,90 m x 41 sapatas = 53,14 m³</t>
  </si>
  <si>
    <r>
      <rPr>
        <sz val="12"/>
        <rFont val="Times New Roman"/>
        <family val="1"/>
        <charset val="1"/>
      </rPr>
      <t xml:space="preserve">Rodapé das Sapatas: 14,35 m³ </t>
    </r>
    <r>
      <rPr>
        <sz val="12"/>
        <color rgb="FF000000"/>
        <rFont val="Times New Roman"/>
        <family val="1"/>
        <charset val="1"/>
      </rPr>
      <t xml:space="preserve">(0,35 x 1,00 x 1,00 x 41,00)</t>
    </r>
  </si>
  <si>
    <r>
      <rPr>
        <sz val="12"/>
        <rFont val="Times New Roman"/>
        <family val="1"/>
        <charset val="1"/>
      </rPr>
      <t xml:space="preserve">Rodapé das Sapatas: 57,40 m² </t>
    </r>
    <r>
      <rPr>
        <sz val="12"/>
        <color rgb="FF000000"/>
        <rFont val="Times New Roman"/>
        <family val="1"/>
        <charset val="1"/>
      </rPr>
      <t xml:space="preserve">(4 lados x 1,00 x 0,35 x 41 unidades)</t>
    </r>
  </si>
  <si>
    <t xml:space="preserve">Vigas Baldrames: 329,46 m² (conforme projeto) – Não instalada</t>
  </si>
  <si>
    <t xml:space="preserve">Pilares</t>
  </si>
  <si>
    <t xml:space="preserve"> CA 60 – 5.00 mm</t>
  </si>
  <si>
    <t xml:space="preserve">P1</t>
  </si>
  <si>
    <t xml:space="preserve">P2</t>
  </si>
  <si>
    <t xml:space="preserve">P3</t>
  </si>
  <si>
    <t xml:space="preserve">P4</t>
  </si>
  <si>
    <t xml:space="preserve">P5</t>
  </si>
  <si>
    <t xml:space="preserve">P6</t>
  </si>
  <si>
    <t xml:space="preserve">P7</t>
  </si>
  <si>
    <t xml:space="preserve">P8</t>
  </si>
  <si>
    <t xml:space="preserve">P9</t>
  </si>
  <si>
    <t xml:space="preserve">P10</t>
  </si>
  <si>
    <t xml:space="preserve">P11</t>
  </si>
  <si>
    <t xml:space="preserve">P12</t>
  </si>
  <si>
    <t xml:space="preserve">P13</t>
  </si>
  <si>
    <t xml:space="preserve">P14</t>
  </si>
  <si>
    <t xml:space="preserve">P15</t>
  </si>
  <si>
    <t xml:space="preserve">P16</t>
  </si>
  <si>
    <t xml:space="preserve">P17</t>
  </si>
  <si>
    <t xml:space="preserve">P18</t>
  </si>
  <si>
    <t xml:space="preserve">P19</t>
  </si>
  <si>
    <t xml:space="preserve">P20</t>
  </si>
  <si>
    <t xml:space="preserve">P21</t>
  </si>
  <si>
    <t xml:space="preserve">P22</t>
  </si>
  <si>
    <t xml:space="preserve">P23</t>
  </si>
  <si>
    <t xml:space="preserve">P24</t>
  </si>
  <si>
    <t xml:space="preserve">P25</t>
  </si>
  <si>
    <t xml:space="preserve">P26</t>
  </si>
  <si>
    <t xml:space="preserve">P27</t>
  </si>
  <si>
    <t xml:space="preserve">P28</t>
  </si>
  <si>
    <t xml:space="preserve">P29</t>
  </si>
  <si>
    <t xml:space="preserve">P30</t>
  </si>
  <si>
    <t xml:space="preserve">P31</t>
  </si>
  <si>
    <t xml:space="preserve">P32</t>
  </si>
  <si>
    <t xml:space="preserve">P33</t>
  </si>
  <si>
    <t xml:space="preserve">P34</t>
  </si>
  <si>
    <t xml:space="preserve">P35</t>
  </si>
  <si>
    <t xml:space="preserve">P36</t>
  </si>
  <si>
    <t xml:space="preserve">P37</t>
  </si>
  <si>
    <t xml:space="preserve">P38</t>
  </si>
  <si>
    <t xml:space="preserve">P39</t>
  </si>
  <si>
    <t xml:space="preserve">P40</t>
  </si>
  <si>
    <t xml:space="preserve">P41</t>
  </si>
  <si>
    <r>
      <rPr>
        <sz val="12"/>
        <rFont val="Times New Roman"/>
        <family val="1"/>
        <charset val="1"/>
      </rPr>
      <t xml:space="preserve">Sapatas: 445,00 kg (</t>
    </r>
    <r>
      <rPr>
        <sz val="12"/>
        <color rgb="FF000000"/>
        <rFont val="Times New Roman"/>
        <family val="1"/>
        <charset val="1"/>
      </rPr>
      <t xml:space="preserve">16 unidades x 1,10 x 41 x 0,617 Kg)</t>
    </r>
  </si>
  <si>
    <t xml:space="preserve">Pilaretes</t>
  </si>
  <si>
    <r>
      <rPr>
        <b val="true"/>
        <i val="true"/>
        <sz val="11"/>
        <color rgb="FF000000"/>
        <rFont val="Arial"/>
        <family val="2"/>
        <charset val="1"/>
      </rPr>
      <t xml:space="preserve">Comprimento do Arranque x </t>
    </r>
    <r>
      <rPr>
        <b val="true"/>
        <sz val="11"/>
        <color rgb="FF000000"/>
        <rFont val="Arial"/>
        <family val="2"/>
        <charset val="1"/>
      </rPr>
      <t xml:space="preserve">Quant. ferros x 0,617 Kg/m</t>
    </r>
  </si>
  <si>
    <t xml:space="preserve">Quant. f.</t>
  </si>
  <si>
    <t xml:space="preserve">8 BARRAS DE ½</t>
  </si>
  <si>
    <r>
      <rPr>
        <b val="true"/>
        <i val="true"/>
        <sz val="11"/>
        <color rgb="FF000000"/>
        <rFont val="Arial"/>
        <family val="2"/>
        <charset val="1"/>
      </rPr>
      <t xml:space="preserve">Comprimento do Arranque x </t>
    </r>
    <r>
      <rPr>
        <b val="true"/>
        <sz val="11"/>
        <color rgb="FF000000"/>
        <rFont val="Arial"/>
        <family val="2"/>
        <charset val="1"/>
      </rPr>
      <t xml:space="preserve">Quant. ferros x 0,963 Kg/m</t>
    </r>
  </si>
  <si>
    <r>
      <rPr>
        <sz val="12"/>
        <rFont val="Times New Roman"/>
        <family val="1"/>
        <charset val="1"/>
      </rPr>
      <t xml:space="preserve">Sapatas: 2,05 m³ </t>
    </r>
    <r>
      <rPr>
        <sz val="12"/>
        <color rgb="FF000000"/>
        <rFont val="Times New Roman"/>
        <family val="1"/>
        <charset val="1"/>
      </rPr>
      <t xml:space="preserve">(0,05 x 1,00 x 1,00 x 41,00)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</si>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</sst>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;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i val="tru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DDDDD"/>
        <bgColor rgb="FFD9D9D9"/>
      </patternFill>
    </fill>
    <fill>
      <patternFill patternType="solid">
        <fgColor rgb="FFD0CECE"/>
        <bgColor rgb="FFC9C9C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8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8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8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8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1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1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9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1" fillId="9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1" fillId="9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9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3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2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3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3" fillId="0" borderId="3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39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44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6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41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377280</xdr:colOff>
      <xdr:row>11</xdr:row>
      <xdr:rowOff>830880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9240" cy="714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2</xdr:col>
      <xdr:colOff>299880</xdr:colOff>
      <xdr:row>6</xdr:row>
      <xdr:rowOff>109080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63160"/>
          <a:ext cx="1022400" cy="9374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406"/>
  <sheetViews>
    <sheetView showFormulas="false" showGridLines="true" showRowColHeaders="true" showZeros="true" rightToLeft="false" tabSelected="true" showOutlineSymbols="true" defaultGridColor="true" view="pageBreakPreview" topLeftCell="G1" colorId="64" zoomScale="100" zoomScaleNormal="100" zoomScalePageLayoutView="100" workbookViewId="0">
      <selection pane="topLeft" activeCell="O24" activeCellId="0" sqref="O2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6" min="15" style="1" width="10.57"/>
    <col collapsed="false" customWidth="true" hidden="false" outlineLevel="0" max="16382" min="16381" style="0" width="11.53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P12" s="5"/>
    </row>
    <row r="13" s="10" customFormat="true" ht="16.95" hidden="false" customHeight="true" outlineLevel="0" collapsed="false">
      <c r="A13" s="7" t="s">
        <v>1</v>
      </c>
      <c r="B13" s="7"/>
      <c r="C13" s="7"/>
      <c r="D13" s="7"/>
      <c r="E13" s="8" t="str">
        <f aca="false">I18</f>
        <v>MEDIÇÃO 02</v>
      </c>
      <c r="F13" s="8"/>
      <c r="G13" s="8"/>
      <c r="H13" s="8"/>
      <c r="I13" s="8"/>
      <c r="J13" s="8"/>
      <c r="K13" s="9" t="s">
        <v>2</v>
      </c>
      <c r="L13" s="9"/>
      <c r="M13" s="9"/>
      <c r="N13" s="9"/>
      <c r="P13" s="11"/>
      <c r="Q13" s="1"/>
      <c r="R13" s="1"/>
      <c r="XFA13" s="0"/>
      <c r="XFB13" s="0"/>
      <c r="XFC13" s="1"/>
      <c r="XFD13" s="1"/>
    </row>
    <row r="14" s="18" customFormat="true" ht="13.8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45810</v>
      </c>
      <c r="N14" s="17"/>
      <c r="P14" s="19"/>
      <c r="Q14" s="1"/>
      <c r="R14" s="1"/>
      <c r="XFA14" s="0"/>
      <c r="XFB14" s="0"/>
      <c r="XFC14" s="1"/>
      <c r="XFD14" s="1"/>
    </row>
    <row r="15" s="18" customFormat="true" ht="21.75" hidden="false" customHeight="tru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0" t="s">
        <v>8</v>
      </c>
      <c r="L15" s="20"/>
      <c r="M15" s="21" t="n">
        <v>46170</v>
      </c>
      <c r="N15" s="21"/>
      <c r="P15" s="19"/>
      <c r="Q15" s="1"/>
      <c r="R15" s="1"/>
      <c r="XFA15" s="0"/>
      <c r="XFB15" s="0"/>
      <c r="XFC15" s="1"/>
      <c r="XFD15" s="1"/>
    </row>
    <row r="16" s="18" customFormat="true" ht="13.8" hidden="false" customHeight="true" outlineLevel="0" collapsed="false">
      <c r="A16" s="22" t="s">
        <v>9</v>
      </c>
      <c r="B16" s="22"/>
      <c r="C16" s="22"/>
      <c r="D16" s="23" t="s">
        <v>10</v>
      </c>
      <c r="E16" s="23"/>
      <c r="F16" s="24" t="n">
        <v>45840</v>
      </c>
      <c r="G16" s="24"/>
      <c r="H16" s="25" t="s">
        <v>11</v>
      </c>
      <c r="I16" s="26" t="n">
        <v>45875</v>
      </c>
      <c r="J16" s="26"/>
      <c r="K16" s="27" t="s">
        <v>12</v>
      </c>
      <c r="L16" s="27"/>
      <c r="M16" s="28" t="s">
        <v>13</v>
      </c>
      <c r="N16" s="28"/>
      <c r="P16" s="19"/>
      <c r="Q16" s="1"/>
      <c r="R16" s="1"/>
      <c r="XFA16" s="0"/>
      <c r="XFB16" s="0"/>
      <c r="XFC16" s="1"/>
      <c r="XFD16" s="1"/>
    </row>
    <row r="17" s="18" customFormat="true" ht="18.75" hidden="false" customHeight="true" outlineLevel="0" collapsed="false">
      <c r="A17" s="29" t="s">
        <v>14</v>
      </c>
      <c r="B17" s="29"/>
      <c r="C17" s="29"/>
      <c r="D17" s="29"/>
      <c r="E17" s="29"/>
      <c r="F17" s="30" t="str">
        <f aca="false">I18</f>
        <v>MEDIÇÃO 02</v>
      </c>
      <c r="G17" s="30"/>
      <c r="H17" s="30"/>
      <c r="I17" s="31" t="n">
        <f aca="false">L365</f>
        <v>43023.0003458285</v>
      </c>
      <c r="J17" s="31"/>
      <c r="K17" s="32" t="s">
        <v>15</v>
      </c>
      <c r="L17" s="33" t="n">
        <f aca="false">H365</f>
        <v>0.0248603063759728</v>
      </c>
      <c r="M17" s="34" t="s">
        <v>16</v>
      </c>
      <c r="N17" s="35" t="n">
        <f aca="false">H366</f>
        <v>0.0598250406835981</v>
      </c>
      <c r="P17" s="19"/>
      <c r="Q17" s="1"/>
      <c r="R17" s="1"/>
      <c r="XFA17" s="0"/>
      <c r="XFB17" s="0"/>
      <c r="XFC17" s="1"/>
      <c r="XFD17" s="1"/>
    </row>
    <row r="18" s="2" customFormat="true" ht="16.5" hidden="false" customHeight="true" outlineLevel="0" collapsed="false">
      <c r="A18" s="36" t="s">
        <v>17</v>
      </c>
      <c r="B18" s="37" t="s">
        <v>18</v>
      </c>
      <c r="C18" s="37" t="s">
        <v>19</v>
      </c>
      <c r="D18" s="38" t="s">
        <v>20</v>
      </c>
      <c r="E18" s="39" t="s">
        <v>21</v>
      </c>
      <c r="F18" s="40" t="s">
        <v>22</v>
      </c>
      <c r="G18" s="40"/>
      <c r="H18" s="40"/>
      <c r="I18" s="41" t="s">
        <v>23</v>
      </c>
      <c r="J18" s="41"/>
      <c r="K18" s="41"/>
      <c r="L18" s="42" t="s">
        <v>24</v>
      </c>
      <c r="M18" s="42"/>
      <c r="N18" s="42"/>
      <c r="P18" s="43"/>
      <c r="Q18" s="1"/>
      <c r="R18" s="1"/>
      <c r="XFA18" s="0"/>
      <c r="XFB18" s="0"/>
      <c r="XFC18" s="1"/>
      <c r="XFD18" s="1"/>
    </row>
    <row r="19" s="2" customFormat="true" ht="14.25" hidden="false" customHeight="true" outlineLevel="0" collapsed="false">
      <c r="A19" s="36"/>
      <c r="B19" s="37"/>
      <c r="C19" s="37"/>
      <c r="D19" s="38"/>
      <c r="E19" s="39"/>
      <c r="F19" s="44" t="s">
        <v>20</v>
      </c>
      <c r="G19" s="38" t="s">
        <v>25</v>
      </c>
      <c r="H19" s="45" t="s">
        <v>26</v>
      </c>
      <c r="I19" s="44" t="s">
        <v>20</v>
      </c>
      <c r="J19" s="46" t="s">
        <v>25</v>
      </c>
      <c r="K19" s="45" t="s">
        <v>26</v>
      </c>
      <c r="L19" s="47" t="s">
        <v>20</v>
      </c>
      <c r="M19" s="46" t="s">
        <v>25</v>
      </c>
      <c r="N19" s="45" t="s">
        <v>26</v>
      </c>
      <c r="P19" s="43"/>
      <c r="Q19" s="1"/>
      <c r="R19" s="1"/>
      <c r="XFA19" s="0"/>
      <c r="XFB19" s="0"/>
      <c r="XFC19" s="1"/>
      <c r="XFD19" s="1"/>
    </row>
    <row r="20" customFormat="false" ht="13.8" hidden="false" customHeight="false" outlineLevel="0" collapsed="false">
      <c r="A20" s="48" t="n">
        <v>1</v>
      </c>
      <c r="B20" s="49" t="s">
        <v>27</v>
      </c>
      <c r="C20" s="50"/>
      <c r="D20" s="51"/>
      <c r="E20" s="51"/>
      <c r="F20" s="52"/>
      <c r="G20" s="53"/>
      <c r="H20" s="54"/>
      <c r="I20" s="55"/>
      <c r="J20" s="56" t="n">
        <f aca="false">SUM(J22:J26)</f>
        <v>2912.26710018245</v>
      </c>
      <c r="K20" s="54"/>
      <c r="L20" s="53"/>
      <c r="M20" s="56" t="n">
        <f aca="false">SUM(M22:M26)</f>
        <v>12268.4665372366</v>
      </c>
      <c r="N20" s="54"/>
    </row>
    <row r="21" customFormat="false" ht="13.8" hidden="false" customHeight="false" outlineLevel="0" collapsed="false">
      <c r="A21" s="57" t="s">
        <v>28</v>
      </c>
      <c r="B21" s="58" t="s">
        <v>29</v>
      </c>
      <c r="C21" s="59"/>
      <c r="D21" s="60"/>
      <c r="E21" s="60"/>
      <c r="F21" s="61"/>
      <c r="G21" s="62"/>
      <c r="H21" s="63"/>
      <c r="I21" s="64"/>
      <c r="J21" s="65"/>
      <c r="K21" s="63"/>
      <c r="L21" s="62"/>
      <c r="M21" s="65"/>
      <c r="N21" s="63"/>
    </row>
    <row r="22" customFormat="false" ht="32.8" hidden="false" customHeight="false" outlineLevel="0" collapsed="false">
      <c r="A22" s="66" t="s">
        <v>30</v>
      </c>
      <c r="B22" s="67" t="s">
        <v>31</v>
      </c>
      <c r="C22" s="68" t="s">
        <v>32</v>
      </c>
      <c r="D22" s="69" t="n">
        <v>367.02</v>
      </c>
      <c r="E22" s="70" t="n">
        <v>62.049946</v>
      </c>
      <c r="F22" s="71" t="n">
        <v>90</v>
      </c>
      <c r="G22" s="72" t="n">
        <f aca="false">F22*E22</f>
        <v>5584.49514</v>
      </c>
      <c r="H22" s="73" t="n">
        <f aca="false">F22/D22</f>
        <v>0.245218244237371</v>
      </c>
      <c r="I22" s="69"/>
      <c r="J22" s="74" t="n">
        <f aca="false">I22*E22</f>
        <v>0</v>
      </c>
      <c r="K22" s="73" t="n">
        <f aca="false">I22/D22</f>
        <v>0</v>
      </c>
      <c r="L22" s="75" t="n">
        <f aca="false">F22+I22</f>
        <v>90</v>
      </c>
      <c r="M22" s="76" t="n">
        <f aca="false">G22+J22</f>
        <v>5584.49514</v>
      </c>
      <c r="N22" s="77" t="n">
        <f aca="false">H22+K22</f>
        <v>0.245218244237371</v>
      </c>
    </row>
    <row r="23" customFormat="false" ht="13.8" hidden="false" customHeight="false" outlineLevel="0" collapsed="false">
      <c r="A23" s="57" t="s">
        <v>33</v>
      </c>
      <c r="B23" s="58" t="s">
        <v>34</v>
      </c>
      <c r="C23" s="59"/>
      <c r="D23" s="60"/>
      <c r="E23" s="60"/>
      <c r="F23" s="61"/>
      <c r="G23" s="62"/>
      <c r="H23" s="63"/>
      <c r="I23" s="64"/>
      <c r="J23" s="65"/>
      <c r="K23" s="63"/>
      <c r="L23" s="62"/>
      <c r="M23" s="65"/>
      <c r="N23" s="63"/>
    </row>
    <row r="24" s="1" customFormat="true" ht="23.85" hidden="false" customHeight="false" outlineLevel="0" collapsed="false">
      <c r="A24" s="66" t="s">
        <v>35</v>
      </c>
      <c r="B24" s="78" t="s">
        <v>36</v>
      </c>
      <c r="C24" s="79" t="s">
        <v>37</v>
      </c>
      <c r="D24" s="69" t="n">
        <v>2.4</v>
      </c>
      <c r="E24" s="70" t="n">
        <v>26193.2951</v>
      </c>
      <c r="F24" s="71" t="n">
        <v>0.0786847243838693</v>
      </c>
      <c r="G24" s="72" t="n">
        <f aca="false">F24*E24</f>
        <v>2061.01220564885</v>
      </c>
      <c r="H24" s="73" t="n">
        <f aca="false">F24/D24</f>
        <v>0.0327853018266122</v>
      </c>
      <c r="I24" s="69" t="n">
        <f aca="false">IFERROR(VLOOKUP(A24,'MEMO CALCULO 02'!$B$2:$E$508,4,0),0)</f>
        <v>0.0607552756161307</v>
      </c>
      <c r="J24" s="74" t="n">
        <f aca="false">I24*E24</f>
        <v>1591.38086309515</v>
      </c>
      <c r="K24" s="73" t="n">
        <f aca="false">I24/D24</f>
        <v>0.0253146981733878</v>
      </c>
      <c r="L24" s="75" t="n">
        <f aca="false">F24+I24</f>
        <v>0.13944</v>
      </c>
      <c r="M24" s="76" t="n">
        <f aca="false">G24+J24</f>
        <v>3652.393068744</v>
      </c>
      <c r="N24" s="77" t="n">
        <f aca="false">H24+K24</f>
        <v>0.0581</v>
      </c>
      <c r="O24" s="80"/>
      <c r="XFA24" s="0"/>
      <c r="XFB24" s="0"/>
    </row>
    <row r="25" s="1" customFormat="true" ht="13.8" hidden="false" customHeight="false" outlineLevel="0" collapsed="false">
      <c r="A25" s="66" t="s">
        <v>38</v>
      </c>
      <c r="B25" s="78" t="s">
        <v>39</v>
      </c>
      <c r="C25" s="79" t="s">
        <v>37</v>
      </c>
      <c r="D25" s="69" t="n">
        <v>2.4</v>
      </c>
      <c r="E25" s="70" t="n">
        <v>13271.717914</v>
      </c>
      <c r="F25" s="71" t="n">
        <v>0.0786847243838693</v>
      </c>
      <c r="G25" s="72" t="n">
        <f aca="false">F25*E25</f>
        <v>1044.28146616355</v>
      </c>
      <c r="H25" s="73" t="n">
        <f aca="false">F25/D25</f>
        <v>0.0327853018266122</v>
      </c>
      <c r="I25" s="69" t="n">
        <f aca="false">IFERROR(VLOOKUP(A25,'MEMO CALCULO 02'!$B$2:$E$508,4,0),0)</f>
        <v>0.0607552756161307</v>
      </c>
      <c r="J25" s="74" t="n">
        <f aca="false">I25*E25</f>
        <v>806.326879764609</v>
      </c>
      <c r="K25" s="73" t="n">
        <f aca="false">I25/D25</f>
        <v>0.0253146981733878</v>
      </c>
      <c r="L25" s="75" t="n">
        <f aca="false">F25+I25</f>
        <v>0.13944</v>
      </c>
      <c r="M25" s="76" t="n">
        <f aca="false">G25+J25</f>
        <v>1850.60834592816</v>
      </c>
      <c r="N25" s="77" t="n">
        <f aca="false">H25+K25</f>
        <v>0.0581</v>
      </c>
      <c r="O25" s="80"/>
      <c r="XFA25" s="0"/>
      <c r="XFB25" s="0"/>
    </row>
    <row r="26" s="1" customFormat="true" ht="23.85" hidden="false" customHeight="false" outlineLevel="0" collapsed="false">
      <c r="A26" s="66" t="s">
        <v>40</v>
      </c>
      <c r="B26" s="78" t="s">
        <v>41</v>
      </c>
      <c r="C26" s="79" t="s">
        <v>37</v>
      </c>
      <c r="D26" s="69" t="n">
        <v>3</v>
      </c>
      <c r="E26" s="70" t="n">
        <v>6775.501908</v>
      </c>
      <c r="F26" s="71" t="n">
        <v>0.0983559054798366</v>
      </c>
      <c r="G26" s="72" t="n">
        <f aca="false">F26*E26</f>
        <v>666.410625241701</v>
      </c>
      <c r="H26" s="73" t="n">
        <f aca="false">F26/D26</f>
        <v>0.0327853018266122</v>
      </c>
      <c r="I26" s="69" t="n">
        <f aca="false">IFERROR(VLOOKUP(A26,'MEMO CALCULO 02'!$B$2:$E$508,4,0),0)</f>
        <v>0.0759440945201634</v>
      </c>
      <c r="J26" s="74" t="n">
        <f aca="false">I26*E26</f>
        <v>514.5593573227</v>
      </c>
      <c r="K26" s="73" t="n">
        <f aca="false">I26/D26</f>
        <v>0.0253146981733878</v>
      </c>
      <c r="L26" s="75" t="n">
        <f aca="false">F26+I26</f>
        <v>0.1743</v>
      </c>
      <c r="M26" s="76" t="n">
        <f aca="false">G26+J26</f>
        <v>1180.9699825644</v>
      </c>
      <c r="N26" s="77" t="n">
        <f aca="false">H26+K26</f>
        <v>0.0581</v>
      </c>
      <c r="O26" s="80"/>
      <c r="XFA26" s="0"/>
      <c r="XFB26" s="0"/>
    </row>
    <row r="27" customFormat="false" ht="13.8" hidden="false" customHeight="false" outlineLevel="0" collapsed="false">
      <c r="A27" s="48" t="n">
        <v>2</v>
      </c>
      <c r="B27" s="49" t="s">
        <v>42</v>
      </c>
      <c r="C27" s="50"/>
      <c r="D27" s="51"/>
      <c r="E27" s="81"/>
      <c r="F27" s="52"/>
      <c r="G27" s="53"/>
      <c r="H27" s="54"/>
      <c r="I27" s="53"/>
      <c r="J27" s="56" t="n">
        <f aca="false">SUM(J29:J40)</f>
        <v>0</v>
      </c>
      <c r="K27" s="54"/>
      <c r="L27" s="53"/>
      <c r="M27" s="56" t="n">
        <f aca="false">SUM(M29:M40)</f>
        <v>48916.0061145</v>
      </c>
      <c r="N27" s="54"/>
    </row>
    <row r="28" customFormat="false" ht="13.8" hidden="false" customHeight="false" outlineLevel="0" collapsed="false">
      <c r="A28" s="57" t="s">
        <v>43</v>
      </c>
      <c r="B28" s="58" t="s">
        <v>44</v>
      </c>
      <c r="C28" s="59"/>
      <c r="D28" s="60"/>
      <c r="E28" s="82"/>
      <c r="F28" s="61"/>
      <c r="G28" s="62"/>
      <c r="H28" s="63"/>
      <c r="I28" s="62"/>
      <c r="J28" s="65"/>
      <c r="K28" s="63"/>
      <c r="L28" s="62"/>
      <c r="M28" s="65"/>
      <c r="N28" s="63"/>
    </row>
    <row r="29" customFormat="false" ht="22.35" hidden="false" customHeight="false" outlineLevel="0" collapsed="false">
      <c r="A29" s="66" t="s">
        <v>45</v>
      </c>
      <c r="B29" s="67" t="s">
        <v>46</v>
      </c>
      <c r="C29" s="68" t="s">
        <v>47</v>
      </c>
      <c r="D29" s="69" t="n">
        <v>8</v>
      </c>
      <c r="E29" s="70" t="n">
        <v>413.780444</v>
      </c>
      <c r="F29" s="71" t="n">
        <v>8</v>
      </c>
      <c r="G29" s="72" t="n">
        <f aca="false">F29*E29</f>
        <v>3310.243552</v>
      </c>
      <c r="H29" s="73" t="n">
        <f aca="false">F29/D29</f>
        <v>1</v>
      </c>
      <c r="I29" s="69"/>
      <c r="J29" s="74" t="n">
        <f aca="false">I29*E29</f>
        <v>0</v>
      </c>
      <c r="K29" s="73" t="n">
        <f aca="false">I29/D29</f>
        <v>0</v>
      </c>
      <c r="L29" s="75" t="n">
        <f aca="false">F29+I29</f>
        <v>8</v>
      </c>
      <c r="M29" s="76" t="n">
        <f aca="false">G29+J29</f>
        <v>3310.243552</v>
      </c>
      <c r="N29" s="77" t="n">
        <f aca="false">H29+K29</f>
        <v>1</v>
      </c>
    </row>
    <row r="30" customFormat="false" ht="53.7" hidden="false" customHeight="false" outlineLevel="0" collapsed="false">
      <c r="A30" s="66" t="s">
        <v>48</v>
      </c>
      <c r="B30" s="67" t="s">
        <v>49</v>
      </c>
      <c r="C30" s="68" t="s">
        <v>50</v>
      </c>
      <c r="D30" s="69" t="n">
        <v>412.03</v>
      </c>
      <c r="E30" s="70" t="n">
        <v>21.935186</v>
      </c>
      <c r="F30" s="71" t="n">
        <v>0</v>
      </c>
      <c r="G30" s="72" t="n">
        <f aca="false">F30*E30</f>
        <v>0</v>
      </c>
      <c r="H30" s="73" t="n">
        <f aca="false">F30/D30</f>
        <v>0</v>
      </c>
      <c r="I30" s="69"/>
      <c r="J30" s="74" t="n">
        <f aca="false">I30*E30</f>
        <v>0</v>
      </c>
      <c r="K30" s="73" t="n">
        <f aca="false">I30/D30</f>
        <v>0</v>
      </c>
      <c r="L30" s="75" t="n">
        <f aca="false">F30+I30</f>
        <v>0</v>
      </c>
      <c r="M30" s="76" t="n">
        <f aca="false">G30+J30</f>
        <v>0</v>
      </c>
      <c r="N30" s="77" t="n">
        <f aca="false">H30+K30</f>
        <v>0</v>
      </c>
    </row>
    <row r="31" customFormat="false" ht="22.35" hidden="false" customHeight="false" outlineLevel="0" collapsed="false">
      <c r="A31" s="66" t="s">
        <v>51</v>
      </c>
      <c r="B31" s="67" t="s">
        <v>52</v>
      </c>
      <c r="C31" s="68" t="s">
        <v>32</v>
      </c>
      <c r="D31" s="69" t="n">
        <v>412.03</v>
      </c>
      <c r="E31" s="70" t="n">
        <v>28.762608</v>
      </c>
      <c r="F31" s="71" t="n">
        <v>0</v>
      </c>
      <c r="G31" s="72" t="n">
        <f aca="false">F31*E31</f>
        <v>0</v>
      </c>
      <c r="H31" s="73" t="n">
        <f aca="false">F31/D31</f>
        <v>0</v>
      </c>
      <c r="I31" s="69"/>
      <c r="J31" s="74" t="n">
        <f aca="false">I31*E31</f>
        <v>0</v>
      </c>
      <c r="K31" s="73" t="n">
        <f aca="false">I31/D31</f>
        <v>0</v>
      </c>
      <c r="L31" s="75" t="n">
        <f aca="false">F31+I31</f>
        <v>0</v>
      </c>
      <c r="M31" s="76" t="n">
        <f aca="false">G31+J31</f>
        <v>0</v>
      </c>
      <c r="N31" s="77" t="n">
        <f aca="false">H31+K31</f>
        <v>0</v>
      </c>
    </row>
    <row r="32" customFormat="false" ht="43.25" hidden="false" customHeight="false" outlineLevel="0" collapsed="false">
      <c r="A32" s="66" t="s">
        <v>53</v>
      </c>
      <c r="B32" s="67" t="s">
        <v>54</v>
      </c>
      <c r="C32" s="68" t="s">
        <v>55</v>
      </c>
      <c r="D32" s="69" t="n">
        <v>14.5</v>
      </c>
      <c r="E32" s="70" t="n">
        <v>567.315539</v>
      </c>
      <c r="F32" s="71" t="n">
        <v>14.5</v>
      </c>
      <c r="G32" s="72" t="n">
        <f aca="false">F32*E32</f>
        <v>8226.0753155</v>
      </c>
      <c r="H32" s="73" t="n">
        <f aca="false">F32/D32</f>
        <v>1</v>
      </c>
      <c r="I32" s="69"/>
      <c r="J32" s="74" t="n">
        <f aca="false">I32*E32</f>
        <v>0</v>
      </c>
      <c r="K32" s="73" t="n">
        <f aca="false">I32/D32</f>
        <v>0</v>
      </c>
      <c r="L32" s="75" t="n">
        <f aca="false">F32+I32</f>
        <v>14.5</v>
      </c>
      <c r="M32" s="76" t="n">
        <f aca="false">G32+J32</f>
        <v>8226.0753155</v>
      </c>
      <c r="N32" s="77" t="n">
        <f aca="false">H32+K32</f>
        <v>1</v>
      </c>
    </row>
    <row r="33" customFormat="false" ht="32.8" hidden="false" customHeight="false" outlineLevel="0" collapsed="false">
      <c r="A33" s="66" t="s">
        <v>56</v>
      </c>
      <c r="B33" s="67" t="s">
        <v>57</v>
      </c>
      <c r="C33" s="68" t="s">
        <v>55</v>
      </c>
      <c r="D33" s="69" t="n">
        <v>10.9</v>
      </c>
      <c r="E33" s="70" t="n">
        <v>405.75822</v>
      </c>
      <c r="F33" s="71" t="n">
        <v>10.9</v>
      </c>
      <c r="G33" s="72" t="n">
        <f aca="false">F33*E33</f>
        <v>4422.764598</v>
      </c>
      <c r="H33" s="73" t="n">
        <f aca="false">F33/D33</f>
        <v>1</v>
      </c>
      <c r="I33" s="69"/>
      <c r="J33" s="74" t="n">
        <f aca="false">I33*E33</f>
        <v>0</v>
      </c>
      <c r="K33" s="73" t="n">
        <f aca="false">I33/D33</f>
        <v>0</v>
      </c>
      <c r="L33" s="75" t="n">
        <f aca="false">F33+I33</f>
        <v>10.9</v>
      </c>
      <c r="M33" s="76" t="n">
        <f aca="false">G33+J33</f>
        <v>4422.764598</v>
      </c>
      <c r="N33" s="77" t="n">
        <f aca="false">H33+K33</f>
        <v>1</v>
      </c>
    </row>
    <row r="34" customFormat="false" ht="43.25" hidden="false" customHeight="false" outlineLevel="0" collapsed="false">
      <c r="A34" s="66" t="s">
        <v>58</v>
      </c>
      <c r="B34" s="67" t="s">
        <v>59</v>
      </c>
      <c r="C34" s="68" t="s">
        <v>55</v>
      </c>
      <c r="D34" s="69" t="n">
        <v>10.9</v>
      </c>
      <c r="E34" s="70" t="n">
        <v>355.937274</v>
      </c>
      <c r="F34" s="71" t="n">
        <v>10.9</v>
      </c>
      <c r="G34" s="72" t="n">
        <f aca="false">F34*E34</f>
        <v>3879.7162866</v>
      </c>
      <c r="H34" s="73" t="n">
        <f aca="false">F34/D34</f>
        <v>1</v>
      </c>
      <c r="I34" s="69"/>
      <c r="J34" s="74" t="n">
        <f aca="false">I34*E34</f>
        <v>0</v>
      </c>
      <c r="K34" s="73" t="n">
        <f aca="false">I34/D34</f>
        <v>0</v>
      </c>
      <c r="L34" s="75" t="n">
        <f aca="false">F34+I34</f>
        <v>10.9</v>
      </c>
      <c r="M34" s="76" t="n">
        <f aca="false">G34+J34</f>
        <v>3879.7162866</v>
      </c>
      <c r="N34" s="77" t="n">
        <f aca="false">H34+K34</f>
        <v>1</v>
      </c>
    </row>
    <row r="35" customFormat="false" ht="32.8" hidden="false" customHeight="false" outlineLevel="0" collapsed="false">
      <c r="A35" s="66" t="s">
        <v>60</v>
      </c>
      <c r="B35" s="67" t="s">
        <v>61</v>
      </c>
      <c r="C35" s="68" t="s">
        <v>55</v>
      </c>
      <c r="D35" s="69" t="n">
        <v>24.2</v>
      </c>
      <c r="E35" s="70" t="n">
        <v>344.833342</v>
      </c>
      <c r="F35" s="71" t="n">
        <v>24.2</v>
      </c>
      <c r="G35" s="72" t="n">
        <f aca="false">F35*E35</f>
        <v>8344.9668764</v>
      </c>
      <c r="H35" s="73" t="n">
        <f aca="false">F35/D35</f>
        <v>1</v>
      </c>
      <c r="I35" s="69"/>
      <c r="J35" s="74" t="n">
        <f aca="false">I35*E35</f>
        <v>0</v>
      </c>
      <c r="K35" s="73" t="n">
        <f aca="false">I35/D35</f>
        <v>0</v>
      </c>
      <c r="L35" s="75" t="n">
        <f aca="false">F35+I35</f>
        <v>24.2</v>
      </c>
      <c r="M35" s="76" t="n">
        <f aca="false">G35+J35</f>
        <v>8344.9668764</v>
      </c>
      <c r="N35" s="77" t="n">
        <f aca="false">H35+K35</f>
        <v>1</v>
      </c>
    </row>
    <row r="36" customFormat="false" ht="43.25" hidden="false" customHeight="false" outlineLevel="0" collapsed="false">
      <c r="A36" s="66" t="s">
        <v>62</v>
      </c>
      <c r="B36" s="67" t="s">
        <v>63</v>
      </c>
      <c r="C36" s="68" t="s">
        <v>64</v>
      </c>
      <c r="D36" s="69" t="n">
        <v>1</v>
      </c>
      <c r="E36" s="70" t="n">
        <v>10974.377974</v>
      </c>
      <c r="F36" s="71" t="n">
        <v>1</v>
      </c>
      <c r="G36" s="72" t="n">
        <f aca="false">F36*E36</f>
        <v>10974.377974</v>
      </c>
      <c r="H36" s="73" t="n">
        <f aca="false">F36/D36</f>
        <v>1</v>
      </c>
      <c r="I36" s="69"/>
      <c r="J36" s="74" t="n">
        <f aca="false">I36*E36</f>
        <v>0</v>
      </c>
      <c r="K36" s="73" t="n">
        <f aca="false">I36/D36</f>
        <v>0</v>
      </c>
      <c r="L36" s="75" t="n">
        <f aca="false">F36+I36</f>
        <v>1</v>
      </c>
      <c r="M36" s="76" t="n">
        <f aca="false">G36+J36</f>
        <v>10974.377974</v>
      </c>
      <c r="N36" s="77" t="n">
        <f aca="false">H36+K36</f>
        <v>1</v>
      </c>
    </row>
    <row r="37" customFormat="false" ht="43.25" hidden="false" customHeight="false" outlineLevel="0" collapsed="false">
      <c r="A37" s="66" t="s">
        <v>65</v>
      </c>
      <c r="B37" s="67" t="s">
        <v>66</v>
      </c>
      <c r="C37" s="68" t="s">
        <v>55</v>
      </c>
      <c r="D37" s="69" t="n">
        <v>12</v>
      </c>
      <c r="E37" s="70" t="n">
        <v>129.700774</v>
      </c>
      <c r="F37" s="71" t="n">
        <v>12</v>
      </c>
      <c r="G37" s="72" t="n">
        <f aca="false">F37*E37</f>
        <v>1556.409288</v>
      </c>
      <c r="H37" s="73" t="n">
        <f aca="false">F37/D37</f>
        <v>1</v>
      </c>
      <c r="I37" s="69"/>
      <c r="J37" s="74" t="n">
        <f aca="false">I37*E37</f>
        <v>0</v>
      </c>
      <c r="K37" s="73" t="n">
        <f aca="false">I37/D37</f>
        <v>0</v>
      </c>
      <c r="L37" s="75" t="n">
        <f aca="false">F37+I37</f>
        <v>12</v>
      </c>
      <c r="M37" s="76" t="n">
        <f aca="false">G37+J37</f>
        <v>1556.409288</v>
      </c>
      <c r="N37" s="77" t="n">
        <f aca="false">H37+K37</f>
        <v>1</v>
      </c>
    </row>
    <row r="38" customFormat="false" ht="43.25" hidden="false" customHeight="false" outlineLevel="0" collapsed="false">
      <c r="A38" s="66" t="s">
        <v>67</v>
      </c>
      <c r="B38" s="67" t="s">
        <v>68</v>
      </c>
      <c r="C38" s="68" t="s">
        <v>55</v>
      </c>
      <c r="D38" s="69" t="n">
        <v>6</v>
      </c>
      <c r="E38" s="70" t="n">
        <v>178.836896</v>
      </c>
      <c r="F38" s="71" t="n">
        <v>6</v>
      </c>
      <c r="G38" s="72" t="n">
        <f aca="false">F38*E38</f>
        <v>1073.021376</v>
      </c>
      <c r="H38" s="73" t="n">
        <f aca="false">F38/D38</f>
        <v>1</v>
      </c>
      <c r="I38" s="69"/>
      <c r="J38" s="74" t="n">
        <f aca="false">I38*E38</f>
        <v>0</v>
      </c>
      <c r="K38" s="73" t="n">
        <f aca="false">I38/D38</f>
        <v>0</v>
      </c>
      <c r="L38" s="75" t="n">
        <f aca="false">F38+I38</f>
        <v>6</v>
      </c>
      <c r="M38" s="76" t="n">
        <f aca="false">G38+J38</f>
        <v>1073.021376</v>
      </c>
      <c r="N38" s="77" t="n">
        <f aca="false">H38+K38</f>
        <v>1</v>
      </c>
    </row>
    <row r="39" customFormat="false" ht="22.35" hidden="false" customHeight="false" outlineLevel="0" collapsed="false">
      <c r="A39" s="66" t="s">
        <v>69</v>
      </c>
      <c r="B39" s="67" t="s">
        <v>70</v>
      </c>
      <c r="C39" s="68" t="s">
        <v>64</v>
      </c>
      <c r="D39" s="69" t="n">
        <v>1</v>
      </c>
      <c r="E39" s="70" t="n">
        <v>1185.320283</v>
      </c>
      <c r="F39" s="71" t="n">
        <v>0</v>
      </c>
      <c r="G39" s="72" t="n">
        <f aca="false">F39*E39</f>
        <v>0</v>
      </c>
      <c r="H39" s="73" t="n">
        <f aca="false">F39/D39</f>
        <v>0</v>
      </c>
      <c r="I39" s="69"/>
      <c r="J39" s="74" t="n">
        <f aca="false">I39*E39</f>
        <v>0</v>
      </c>
      <c r="K39" s="73" t="n">
        <f aca="false">I39/D39</f>
        <v>0</v>
      </c>
      <c r="L39" s="75" t="n">
        <f aca="false">F39+I39</f>
        <v>0</v>
      </c>
      <c r="M39" s="76" t="n">
        <f aca="false">G39+J39</f>
        <v>0</v>
      </c>
      <c r="N39" s="77" t="n">
        <f aca="false">H39+K39</f>
        <v>0</v>
      </c>
    </row>
    <row r="40" customFormat="false" ht="13.8" hidden="false" customHeight="false" outlineLevel="0" collapsed="false">
      <c r="A40" s="66" t="s">
        <v>71</v>
      </c>
      <c r="B40" s="67" t="s">
        <v>72</v>
      </c>
      <c r="C40" s="68" t="s">
        <v>47</v>
      </c>
      <c r="D40" s="69" t="n">
        <v>88</v>
      </c>
      <c r="E40" s="70" t="n">
        <v>81.004896</v>
      </c>
      <c r="F40" s="71" t="n">
        <v>88</v>
      </c>
      <c r="G40" s="72" t="n">
        <f aca="false">F40*E40</f>
        <v>7128.430848</v>
      </c>
      <c r="H40" s="73" t="n">
        <f aca="false">F40/D40</f>
        <v>1</v>
      </c>
      <c r="I40" s="69"/>
      <c r="J40" s="74" t="n">
        <f aca="false">I40*E40</f>
        <v>0</v>
      </c>
      <c r="K40" s="73" t="n">
        <f aca="false">I40/D40</f>
        <v>0</v>
      </c>
      <c r="L40" s="75" t="n">
        <f aca="false">F40+I40</f>
        <v>88</v>
      </c>
      <c r="M40" s="76" t="n">
        <f aca="false">G40+J40</f>
        <v>7128.430848</v>
      </c>
      <c r="N40" s="77" t="n">
        <f aca="false">H40+K40</f>
        <v>1</v>
      </c>
    </row>
    <row r="41" customFormat="false" ht="13.8" hidden="false" customHeight="false" outlineLevel="0" collapsed="false">
      <c r="A41" s="48" t="n">
        <v>3</v>
      </c>
      <c r="B41" s="49" t="s">
        <v>73</v>
      </c>
      <c r="C41" s="50"/>
      <c r="D41" s="51"/>
      <c r="E41" s="81"/>
      <c r="F41" s="52"/>
      <c r="G41" s="53"/>
      <c r="H41" s="54"/>
      <c r="I41" s="56"/>
      <c r="J41" s="56" t="n">
        <f aca="false">SUM(J43:J49)</f>
        <v>7414.21964304</v>
      </c>
      <c r="K41" s="54"/>
      <c r="L41" s="53"/>
      <c r="M41" s="56" t="n">
        <f aca="false">SUM(M43:M49)</f>
        <v>7414.21964304</v>
      </c>
      <c r="N41" s="54"/>
    </row>
    <row r="42" s="83" customFormat="true" ht="13.8" hidden="false" customHeight="false" outlineLevel="0" collapsed="false">
      <c r="A42" s="57" t="s">
        <v>74</v>
      </c>
      <c r="B42" s="58" t="s">
        <v>75</v>
      </c>
      <c r="C42" s="59"/>
      <c r="D42" s="60"/>
      <c r="E42" s="82"/>
      <c r="F42" s="61"/>
      <c r="G42" s="62"/>
      <c r="H42" s="63"/>
      <c r="I42" s="65"/>
      <c r="J42" s="65"/>
      <c r="K42" s="63"/>
      <c r="L42" s="62"/>
      <c r="M42" s="65"/>
      <c r="N42" s="63"/>
      <c r="XFA42" s="0"/>
      <c r="XFB42" s="0"/>
    </row>
    <row r="43" customFormat="false" ht="22.35" hidden="false" customHeight="false" outlineLevel="0" collapsed="false">
      <c r="A43" s="66" t="s">
        <v>76</v>
      </c>
      <c r="B43" s="67" t="s">
        <v>77</v>
      </c>
      <c r="C43" s="68" t="s">
        <v>78</v>
      </c>
      <c r="D43" s="69" t="n">
        <v>109.42</v>
      </c>
      <c r="E43" s="70" t="n">
        <v>83.719734</v>
      </c>
      <c r="F43" s="71" t="n">
        <v>0</v>
      </c>
      <c r="G43" s="72" t="n">
        <f aca="false">F43*E43</f>
        <v>0</v>
      </c>
      <c r="H43" s="73" t="n">
        <f aca="false">F43/D43</f>
        <v>0</v>
      </c>
      <c r="I43" s="69" t="n">
        <f aca="false">IFERROR(VLOOKUP(A43,'MEMO CALCULO 02'!$B$2:$E$508,4,0),0)</f>
        <v>88.56</v>
      </c>
      <c r="J43" s="74" t="n">
        <f aca="false">I43*E43</f>
        <v>7414.21964304</v>
      </c>
      <c r="K43" s="73" t="n">
        <f aca="false">I43/D43</f>
        <v>0.809358435386584</v>
      </c>
      <c r="L43" s="75" t="n">
        <f aca="false">F43+I43</f>
        <v>88.56</v>
      </c>
      <c r="M43" s="76" t="n">
        <f aca="false">G43+J43</f>
        <v>7414.21964304</v>
      </c>
      <c r="N43" s="77" t="n">
        <f aca="false">H43+K43</f>
        <v>0.809358435386584</v>
      </c>
    </row>
    <row r="44" s="83" customFormat="true" ht="13.8" hidden="false" customHeight="false" outlineLevel="0" collapsed="false">
      <c r="A44" s="57" t="s">
        <v>79</v>
      </c>
      <c r="B44" s="58" t="s">
        <v>80</v>
      </c>
      <c r="C44" s="59"/>
      <c r="D44" s="60"/>
      <c r="E44" s="82"/>
      <c r="F44" s="61"/>
      <c r="G44" s="62"/>
      <c r="H44" s="63"/>
      <c r="I44" s="65"/>
      <c r="J44" s="65"/>
      <c r="K44" s="63"/>
      <c r="L44" s="62"/>
      <c r="M44" s="65"/>
      <c r="N44" s="63"/>
      <c r="XFA44" s="0"/>
      <c r="XFB44" s="0"/>
    </row>
    <row r="45" customFormat="false" ht="22.35" hidden="false" customHeight="false" outlineLevel="0" collapsed="false">
      <c r="A45" s="66" t="s">
        <v>81</v>
      </c>
      <c r="B45" s="67" t="s">
        <v>82</v>
      </c>
      <c r="C45" s="68" t="s">
        <v>78</v>
      </c>
      <c r="D45" s="69" t="n">
        <v>74.21</v>
      </c>
      <c r="E45" s="70" t="n">
        <v>26.512472</v>
      </c>
      <c r="F45" s="84" t="n">
        <v>0</v>
      </c>
      <c r="G45" s="72" t="n">
        <f aca="false">F45*E45</f>
        <v>0</v>
      </c>
      <c r="H45" s="73" t="n">
        <f aca="false">F45/D45</f>
        <v>0</v>
      </c>
      <c r="I45" s="69"/>
      <c r="J45" s="74" t="n">
        <f aca="false">I45*E45</f>
        <v>0</v>
      </c>
      <c r="K45" s="73" t="n">
        <f aca="false">I45/D45</f>
        <v>0</v>
      </c>
      <c r="L45" s="75" t="n">
        <f aca="false">F45+I45</f>
        <v>0</v>
      </c>
      <c r="M45" s="76" t="n">
        <f aca="false">G45+J45</f>
        <v>0</v>
      </c>
      <c r="N45" s="77" t="n">
        <f aca="false">H45+K45</f>
        <v>0</v>
      </c>
    </row>
    <row r="46" s="83" customFormat="true" ht="13.8" hidden="false" customHeight="false" outlineLevel="0" collapsed="false">
      <c r="A46" s="57" t="s">
        <v>83</v>
      </c>
      <c r="B46" s="58" t="s">
        <v>80</v>
      </c>
      <c r="C46" s="59"/>
      <c r="D46" s="60"/>
      <c r="E46" s="82"/>
      <c r="F46" s="61"/>
      <c r="G46" s="62"/>
      <c r="H46" s="63"/>
      <c r="I46" s="65"/>
      <c r="J46" s="65"/>
      <c r="K46" s="63"/>
      <c r="L46" s="62"/>
      <c r="M46" s="65"/>
      <c r="N46" s="63"/>
      <c r="XFA46" s="0"/>
      <c r="XFB46" s="0"/>
    </row>
    <row r="47" customFormat="false" ht="43.25" hidden="false" customHeight="false" outlineLevel="0" collapsed="false">
      <c r="A47" s="66" t="s">
        <v>84</v>
      </c>
      <c r="B47" s="67" t="s">
        <v>85</v>
      </c>
      <c r="C47" s="68" t="s">
        <v>78</v>
      </c>
      <c r="D47" s="69" t="n">
        <v>46.82</v>
      </c>
      <c r="E47" s="70" t="n">
        <v>8.132285</v>
      </c>
      <c r="F47" s="71" t="n">
        <v>0</v>
      </c>
      <c r="G47" s="72" t="n">
        <f aca="false">F47*E47</f>
        <v>0</v>
      </c>
      <c r="H47" s="73" t="n">
        <f aca="false">F47/D47</f>
        <v>0</v>
      </c>
      <c r="I47" s="69"/>
      <c r="J47" s="74" t="n">
        <f aca="false">I47*E47</f>
        <v>0</v>
      </c>
      <c r="K47" s="73" t="n">
        <f aca="false">I47/D47</f>
        <v>0</v>
      </c>
      <c r="L47" s="75" t="n">
        <f aca="false">F47+I47</f>
        <v>0</v>
      </c>
      <c r="M47" s="76" t="n">
        <f aca="false">G47+J47</f>
        <v>0</v>
      </c>
      <c r="N47" s="77" t="n">
        <f aca="false">H47+K47</f>
        <v>0</v>
      </c>
    </row>
    <row r="48" customFormat="false" ht="22.35" hidden="false" customHeight="false" outlineLevel="0" collapsed="false">
      <c r="A48" s="66" t="s">
        <v>86</v>
      </c>
      <c r="B48" s="67" t="s">
        <v>87</v>
      </c>
      <c r="C48" s="68" t="s">
        <v>88</v>
      </c>
      <c r="D48" s="69" t="n">
        <v>46.82</v>
      </c>
      <c r="E48" s="70" t="n">
        <v>6.640347</v>
      </c>
      <c r="F48" s="71" t="n">
        <v>0</v>
      </c>
      <c r="G48" s="72" t="n">
        <f aca="false">F48*E48</f>
        <v>0</v>
      </c>
      <c r="H48" s="73" t="n">
        <f aca="false">F48/D48</f>
        <v>0</v>
      </c>
      <c r="I48" s="69"/>
      <c r="J48" s="74" t="n">
        <f aca="false">I48*E48</f>
        <v>0</v>
      </c>
      <c r="K48" s="73" t="n">
        <f aca="false">I48/D48</f>
        <v>0</v>
      </c>
      <c r="L48" s="75" t="n">
        <f aca="false">F48+I48</f>
        <v>0</v>
      </c>
      <c r="M48" s="76" t="n">
        <f aca="false">G48+J48</f>
        <v>0</v>
      </c>
      <c r="N48" s="77" t="n">
        <f aca="false">H48+K48</f>
        <v>0</v>
      </c>
    </row>
    <row r="49" customFormat="false" ht="32.8" hidden="false" customHeight="false" outlineLevel="0" collapsed="false">
      <c r="A49" s="66" t="s">
        <v>89</v>
      </c>
      <c r="B49" s="67" t="s">
        <v>90</v>
      </c>
      <c r="C49" s="68" t="s">
        <v>88</v>
      </c>
      <c r="D49" s="69" t="n">
        <v>468.2</v>
      </c>
      <c r="E49" s="70" t="n">
        <v>2.188991</v>
      </c>
      <c r="F49" s="71" t="n">
        <v>0</v>
      </c>
      <c r="G49" s="72" t="n">
        <f aca="false">F49*E49</f>
        <v>0</v>
      </c>
      <c r="H49" s="73" t="n">
        <f aca="false">F49/D49</f>
        <v>0</v>
      </c>
      <c r="I49" s="69"/>
      <c r="J49" s="74" t="n">
        <f aca="false">I49*E49</f>
        <v>0</v>
      </c>
      <c r="K49" s="73" t="n">
        <f aca="false">I49/D49</f>
        <v>0</v>
      </c>
      <c r="L49" s="75" t="n">
        <f aca="false">F49+I49</f>
        <v>0</v>
      </c>
      <c r="M49" s="76" t="n">
        <f aca="false">G49+J49</f>
        <v>0</v>
      </c>
      <c r="N49" s="77" t="n">
        <f aca="false">H49+K49</f>
        <v>0</v>
      </c>
    </row>
    <row r="50" customFormat="false" ht="13.8" hidden="false" customHeight="false" outlineLevel="0" collapsed="false">
      <c r="A50" s="48" t="n">
        <v>4</v>
      </c>
      <c r="B50" s="49" t="s">
        <v>91</v>
      </c>
      <c r="C50" s="50"/>
      <c r="D50" s="51"/>
      <c r="E50" s="81"/>
      <c r="F50" s="52"/>
      <c r="G50" s="53"/>
      <c r="H50" s="54"/>
      <c r="I50" s="53"/>
      <c r="J50" s="56" t="n">
        <f aca="false">SUM(J52:J73)</f>
        <v>32696.513602606</v>
      </c>
      <c r="K50" s="54"/>
      <c r="L50" s="53"/>
      <c r="M50" s="56" t="n">
        <f aca="false">SUM(M52:M73)</f>
        <v>32696.513602606</v>
      </c>
      <c r="N50" s="54"/>
    </row>
    <row r="51" s="83" customFormat="true" ht="13.8" hidden="false" customHeight="false" outlineLevel="0" collapsed="false">
      <c r="A51" s="57" t="s">
        <v>92</v>
      </c>
      <c r="B51" s="85" t="s">
        <v>93</v>
      </c>
      <c r="C51" s="59"/>
      <c r="D51" s="60"/>
      <c r="E51" s="82"/>
      <c r="F51" s="61"/>
      <c r="G51" s="62"/>
      <c r="H51" s="63"/>
      <c r="I51" s="62"/>
      <c r="J51" s="65"/>
      <c r="K51" s="63"/>
      <c r="L51" s="62"/>
      <c r="M51" s="65"/>
      <c r="N51" s="63"/>
      <c r="XFA51" s="0"/>
      <c r="XFB51" s="0"/>
    </row>
    <row r="52" customFormat="false" ht="22.35" hidden="false" customHeight="false" outlineLevel="0" collapsed="false">
      <c r="A52" s="66" t="s">
        <v>94</v>
      </c>
      <c r="B52" s="67" t="s">
        <v>95</v>
      </c>
      <c r="C52" s="68" t="s">
        <v>78</v>
      </c>
      <c r="D52" s="69" t="n">
        <v>24.91</v>
      </c>
      <c r="E52" s="70" t="n">
        <v>784.478121</v>
      </c>
      <c r="F52" s="71" t="n">
        <v>0</v>
      </c>
      <c r="G52" s="72" t="n">
        <f aca="false">F52*E52</f>
        <v>0</v>
      </c>
      <c r="H52" s="73" t="n">
        <f aca="false">F52/D52</f>
        <v>0</v>
      </c>
      <c r="I52" s="69" t="n">
        <f aca="false">IFERROR(VLOOKUP(A52,'MEMO CALCULO 02'!$B$2:$E$508,4,0),0)</f>
        <v>14.35</v>
      </c>
      <c r="J52" s="74" t="n">
        <f aca="false">I52*E52</f>
        <v>11257.26103635</v>
      </c>
      <c r="K52" s="73" t="n">
        <f aca="false">I52/D52</f>
        <v>0.576073865917302</v>
      </c>
      <c r="L52" s="75" t="n">
        <f aca="false">F52+I52</f>
        <v>14.35</v>
      </c>
      <c r="M52" s="76" t="n">
        <f aca="false">G52+J52</f>
        <v>11257.26103635</v>
      </c>
      <c r="N52" s="77" t="n">
        <f aca="false">H52+K52</f>
        <v>0.576073865917302</v>
      </c>
    </row>
    <row r="53" customFormat="false" ht="32.8" hidden="false" customHeight="false" outlineLevel="0" collapsed="false">
      <c r="A53" s="66" t="s">
        <v>96</v>
      </c>
      <c r="B53" s="67" t="s">
        <v>97</v>
      </c>
      <c r="C53" s="68" t="s">
        <v>98</v>
      </c>
      <c r="D53" s="69" t="n">
        <v>28.66</v>
      </c>
      <c r="E53" s="70" t="n">
        <v>741.786682</v>
      </c>
      <c r="F53" s="71" t="n">
        <v>0</v>
      </c>
      <c r="G53" s="72" t="n">
        <f aca="false">F53*E53</f>
        <v>0</v>
      </c>
      <c r="H53" s="73" t="n">
        <f aca="false">F53/D53</f>
        <v>0</v>
      </c>
      <c r="I53" s="69"/>
      <c r="J53" s="74" t="n">
        <f aca="false">I53*E53</f>
        <v>0</v>
      </c>
      <c r="K53" s="73" t="n">
        <f aca="false">I53/D53</f>
        <v>0</v>
      </c>
      <c r="L53" s="75" t="n">
        <f aca="false">F53+I53</f>
        <v>0</v>
      </c>
      <c r="M53" s="76" t="n">
        <f aca="false">G53+J53</f>
        <v>0</v>
      </c>
      <c r="N53" s="77" t="n">
        <f aca="false">H53+K53</f>
        <v>0</v>
      </c>
    </row>
    <row r="54" customFormat="false" ht="32.8" hidden="false" customHeight="false" outlineLevel="0" collapsed="false">
      <c r="A54" s="66" t="s">
        <v>99</v>
      </c>
      <c r="B54" s="67" t="s">
        <v>100</v>
      </c>
      <c r="C54" s="68" t="s">
        <v>47</v>
      </c>
      <c r="D54" s="69" t="n">
        <v>331.5</v>
      </c>
      <c r="E54" s="70" t="n">
        <v>132.219948</v>
      </c>
      <c r="F54" s="71" t="n">
        <v>0</v>
      </c>
      <c r="G54" s="72" t="n">
        <f aca="false">F54*E54</f>
        <v>0</v>
      </c>
      <c r="H54" s="73" t="n">
        <f aca="false">F54/D54</f>
        <v>0</v>
      </c>
      <c r="I54" s="69" t="n">
        <f aca="false">IFERROR(VLOOKUP(A54,'MEMO CALCULO 02'!$B$2:$E$508,4,0),0)</f>
        <v>57.4</v>
      </c>
      <c r="J54" s="74" t="n">
        <f aca="false">I54*E54</f>
        <v>7589.4250152</v>
      </c>
      <c r="K54" s="73" t="n">
        <f aca="false">I54/D54</f>
        <v>0.17315233785822</v>
      </c>
      <c r="L54" s="75" t="n">
        <f aca="false">F54+I54</f>
        <v>57.4</v>
      </c>
      <c r="M54" s="76" t="n">
        <f aca="false">G54+J54</f>
        <v>7589.4250152</v>
      </c>
      <c r="N54" s="77" t="n">
        <f aca="false">H54+K54</f>
        <v>0.17315233785822</v>
      </c>
    </row>
    <row r="55" customFormat="false" ht="32.8" hidden="false" customHeight="false" outlineLevel="0" collapsed="false">
      <c r="A55" s="66" t="s">
        <v>101</v>
      </c>
      <c r="B55" s="67" t="s">
        <v>102</v>
      </c>
      <c r="C55" s="68" t="s">
        <v>103</v>
      </c>
      <c r="D55" s="69" t="n">
        <v>446.88</v>
      </c>
      <c r="E55" s="70" t="n">
        <v>65.79202</v>
      </c>
      <c r="F55" s="71" t="n">
        <v>0</v>
      </c>
      <c r="G55" s="72" t="n">
        <f aca="false">F55*E55</f>
        <v>0</v>
      </c>
      <c r="H55" s="73" t="n">
        <f aca="false">F55/D55</f>
        <v>0</v>
      </c>
      <c r="I55" s="69"/>
      <c r="J55" s="74" t="n">
        <f aca="false">I55*E55</f>
        <v>0</v>
      </c>
      <c r="K55" s="73" t="n">
        <f aca="false">I55/D55</f>
        <v>0</v>
      </c>
      <c r="L55" s="75" t="n">
        <f aca="false">F55+I55</f>
        <v>0</v>
      </c>
      <c r="M55" s="76" t="n">
        <f aca="false">G55+J55</f>
        <v>0</v>
      </c>
      <c r="N55" s="77" t="n">
        <f aca="false">H55+K55</f>
        <v>0</v>
      </c>
    </row>
    <row r="56" customFormat="false" ht="22.35" hidden="false" customHeight="false" outlineLevel="0" collapsed="false">
      <c r="A56" s="66" t="s">
        <v>104</v>
      </c>
      <c r="B56" s="67" t="s">
        <v>105</v>
      </c>
      <c r="C56" s="68" t="s">
        <v>106</v>
      </c>
      <c r="D56" s="69" t="n">
        <v>579.51</v>
      </c>
      <c r="E56" s="70" t="n">
        <v>20.153392</v>
      </c>
      <c r="F56" s="71" t="n">
        <v>0</v>
      </c>
      <c r="G56" s="72" t="n">
        <f aca="false">F56*E56</f>
        <v>0</v>
      </c>
      <c r="H56" s="73" t="n">
        <f aca="false">F56/D56</f>
        <v>0</v>
      </c>
      <c r="I56" s="69" t="n">
        <f aca="false">IFERROR(VLOOKUP(A56,'MEMO CALCULO 02'!$B$2:$E$508,4,0),0)</f>
        <v>87.5875</v>
      </c>
      <c r="J56" s="74" t="n">
        <f aca="false">I56*E56</f>
        <v>1765.1852218</v>
      </c>
      <c r="K56" s="73" t="n">
        <f aca="false">I56/D56</f>
        <v>0.15114061879864</v>
      </c>
      <c r="L56" s="75" t="n">
        <f aca="false">F56+I56</f>
        <v>87.5875</v>
      </c>
      <c r="M56" s="76" t="n">
        <f aca="false">G56+J56</f>
        <v>1765.1852218</v>
      </c>
      <c r="N56" s="77" t="n">
        <f aca="false">H56+K56</f>
        <v>0.15114061879864</v>
      </c>
    </row>
    <row r="57" customFormat="false" ht="22.35" hidden="false" customHeight="false" outlineLevel="0" collapsed="false">
      <c r="A57" s="66" t="s">
        <v>107</v>
      </c>
      <c r="B57" s="67" t="s">
        <v>108</v>
      </c>
      <c r="C57" s="68" t="s">
        <v>106</v>
      </c>
      <c r="D57" s="69" t="n">
        <v>2562.08</v>
      </c>
      <c r="E57" s="70" t="n">
        <v>14.30793</v>
      </c>
      <c r="F57" s="71" t="n">
        <v>0</v>
      </c>
      <c r="G57" s="72" t="n">
        <f aca="false">F57*E57</f>
        <v>0</v>
      </c>
      <c r="H57" s="73" t="n">
        <f aca="false">F57/D57</f>
        <v>0</v>
      </c>
      <c r="I57" s="69" t="n">
        <f aca="false">IFERROR(VLOOKUP(A57,'MEMO CALCULO 02'!$B$2:$E$508,4,0),0)</f>
        <v>711.4206</v>
      </c>
      <c r="J57" s="74" t="n">
        <f aca="false">I57*E57</f>
        <v>10178.956145358</v>
      </c>
      <c r="K57" s="73" t="n">
        <f aca="false">I57/D57</f>
        <v>0.277673062511709</v>
      </c>
      <c r="L57" s="75" t="n">
        <f aca="false">F57+I57</f>
        <v>711.4206</v>
      </c>
      <c r="M57" s="76" t="n">
        <f aca="false">G57+J57</f>
        <v>10178.956145358</v>
      </c>
      <c r="N57" s="77" t="n">
        <f aca="false">H57+K57</f>
        <v>0.277673062511709</v>
      </c>
    </row>
    <row r="58" customFormat="false" ht="32.8" hidden="false" customHeight="false" outlineLevel="0" collapsed="false">
      <c r="A58" s="66" t="s">
        <v>109</v>
      </c>
      <c r="B58" s="67" t="s">
        <v>110</v>
      </c>
      <c r="C58" s="68" t="s">
        <v>106</v>
      </c>
      <c r="D58" s="69" t="n">
        <v>236</v>
      </c>
      <c r="E58" s="70" t="n">
        <v>11.067245</v>
      </c>
      <c r="F58" s="71" t="n">
        <v>0</v>
      </c>
      <c r="G58" s="72" t="n">
        <f aca="false">F58*E58</f>
        <v>0</v>
      </c>
      <c r="H58" s="73" t="n">
        <f aca="false">F58/D58</f>
        <v>0</v>
      </c>
      <c r="I58" s="69" t="n">
        <f aca="false">IFERROR(VLOOKUP(A58,'MEMO CALCULO 02'!$B$2:$E$508,4,0),0)</f>
        <v>39.2904</v>
      </c>
      <c r="J58" s="74" t="n">
        <f aca="false">I58*E58</f>
        <v>434.836482948</v>
      </c>
      <c r="K58" s="73" t="n">
        <f aca="false">I58/D58</f>
        <v>0.166484745762712</v>
      </c>
      <c r="L58" s="75" t="n">
        <f aca="false">F58+I58</f>
        <v>39.2904</v>
      </c>
      <c r="M58" s="76" t="n">
        <f aca="false">G58+J58</f>
        <v>434.836482948</v>
      </c>
      <c r="N58" s="77" t="n">
        <f aca="false">H58+K58</f>
        <v>0.166484745762712</v>
      </c>
    </row>
    <row r="59" customFormat="false" ht="22.35" hidden="false" customHeight="false" outlineLevel="0" collapsed="false">
      <c r="A59" s="66" t="s">
        <v>111</v>
      </c>
      <c r="B59" s="67" t="s">
        <v>112</v>
      </c>
      <c r="C59" s="68" t="s">
        <v>78</v>
      </c>
      <c r="D59" s="69" t="n">
        <v>2.88</v>
      </c>
      <c r="E59" s="70" t="n">
        <v>717.487659</v>
      </c>
      <c r="F59" s="71" t="n">
        <v>0</v>
      </c>
      <c r="G59" s="72" t="n">
        <f aca="false">F59*E59</f>
        <v>0</v>
      </c>
      <c r="H59" s="73" t="n">
        <f aca="false">F59/D59</f>
        <v>0</v>
      </c>
      <c r="I59" s="69" t="n">
        <f aca="false">IFERROR(VLOOKUP(A59,'MEMO CALCULO 02'!$B$2:$E$508,4,0),0)</f>
        <v>2.05</v>
      </c>
      <c r="J59" s="74" t="n">
        <f aca="false">I59*E59</f>
        <v>1470.84970095</v>
      </c>
      <c r="K59" s="73" t="n">
        <f aca="false">I59/D59</f>
        <v>0.711805555555556</v>
      </c>
      <c r="L59" s="75" t="n">
        <f aca="false">F59+I59</f>
        <v>2.05</v>
      </c>
      <c r="M59" s="76" t="n">
        <f aca="false">G59+J59</f>
        <v>1470.84970095</v>
      </c>
      <c r="N59" s="77" t="n">
        <f aca="false">H59+K59</f>
        <v>0.711805555555556</v>
      </c>
    </row>
    <row r="60" s="83" customFormat="true" ht="23.85" hidden="false" customHeight="false" outlineLevel="0" collapsed="false">
      <c r="A60" s="57" t="s">
        <v>113</v>
      </c>
      <c r="B60" s="85" t="s">
        <v>114</v>
      </c>
      <c r="C60" s="59"/>
      <c r="D60" s="60"/>
      <c r="E60" s="82"/>
      <c r="F60" s="61"/>
      <c r="G60" s="62"/>
      <c r="H60" s="63"/>
      <c r="I60" s="62"/>
      <c r="J60" s="65"/>
      <c r="K60" s="63"/>
      <c r="L60" s="62"/>
      <c r="M60" s="65"/>
      <c r="N60" s="63"/>
      <c r="XFA60" s="0"/>
      <c r="XFB60" s="0"/>
      <c r="XFC60" s="1"/>
      <c r="XFD60" s="1"/>
    </row>
    <row r="61" customFormat="false" ht="22.35" hidden="false" customHeight="false" outlineLevel="0" collapsed="false">
      <c r="A61" s="66" t="s">
        <v>115</v>
      </c>
      <c r="B61" s="67" t="s">
        <v>116</v>
      </c>
      <c r="C61" s="68" t="s">
        <v>98</v>
      </c>
      <c r="D61" s="69" t="n">
        <v>16.46</v>
      </c>
      <c r="E61" s="70" t="n">
        <v>669.29317</v>
      </c>
      <c r="F61" s="71" t="n">
        <v>0</v>
      </c>
      <c r="G61" s="72" t="n">
        <f aca="false">F61*E61</f>
        <v>0</v>
      </c>
      <c r="H61" s="73" t="n">
        <f aca="false">F61/D61</f>
        <v>0</v>
      </c>
      <c r="I61" s="69"/>
      <c r="J61" s="74" t="n">
        <f aca="false">I61*E61</f>
        <v>0</v>
      </c>
      <c r="K61" s="73" t="n">
        <f aca="false">I61/D61</f>
        <v>0</v>
      </c>
      <c r="L61" s="75" t="n">
        <f aca="false">F61+I61</f>
        <v>0</v>
      </c>
      <c r="M61" s="76" t="n">
        <f aca="false">G61+J61</f>
        <v>0</v>
      </c>
      <c r="N61" s="77" t="n">
        <f aca="false">H61+K61</f>
        <v>0</v>
      </c>
    </row>
    <row r="62" customFormat="false" ht="32.8" hidden="false" customHeight="false" outlineLevel="0" collapsed="false">
      <c r="A62" s="66" t="s">
        <v>117</v>
      </c>
      <c r="B62" s="67" t="s">
        <v>118</v>
      </c>
      <c r="C62" s="68" t="s">
        <v>98</v>
      </c>
      <c r="D62" s="69" t="n">
        <v>24.02</v>
      </c>
      <c r="E62" s="70" t="n">
        <v>690.070241</v>
      </c>
      <c r="F62" s="71" t="n">
        <v>0</v>
      </c>
      <c r="G62" s="72" t="n">
        <f aca="false">F62*E62</f>
        <v>0</v>
      </c>
      <c r="H62" s="73" t="n">
        <f aca="false">F62/D62</f>
        <v>0</v>
      </c>
      <c r="I62" s="69"/>
      <c r="J62" s="74" t="n">
        <f aca="false">I62*E62</f>
        <v>0</v>
      </c>
      <c r="K62" s="73" t="n">
        <f aca="false">I62/D62</f>
        <v>0</v>
      </c>
      <c r="L62" s="75" t="n">
        <f aca="false">F62+I62</f>
        <v>0</v>
      </c>
      <c r="M62" s="76" t="n">
        <f aca="false">G62+J62</f>
        <v>0</v>
      </c>
      <c r="N62" s="77" t="n">
        <f aca="false">H62+K62</f>
        <v>0</v>
      </c>
    </row>
    <row r="63" customFormat="false" ht="43.25" hidden="false" customHeight="false" outlineLevel="0" collapsed="false">
      <c r="A63" s="66" t="s">
        <v>119</v>
      </c>
      <c r="B63" s="67" t="s">
        <v>120</v>
      </c>
      <c r="C63" s="68" t="s">
        <v>98</v>
      </c>
      <c r="D63" s="69" t="n">
        <v>40.71</v>
      </c>
      <c r="E63" s="70" t="n">
        <v>754.345865</v>
      </c>
      <c r="F63" s="71" t="n">
        <v>0</v>
      </c>
      <c r="G63" s="72" t="n">
        <f aca="false">F63*E63</f>
        <v>0</v>
      </c>
      <c r="H63" s="73" t="n">
        <f aca="false">F63/D63</f>
        <v>0</v>
      </c>
      <c r="I63" s="69"/>
      <c r="J63" s="74" t="n">
        <f aca="false">I63*E63</f>
        <v>0</v>
      </c>
      <c r="K63" s="73" t="n">
        <f aca="false">I63/D63</f>
        <v>0</v>
      </c>
      <c r="L63" s="75" t="n">
        <f aca="false">F63+I63</f>
        <v>0</v>
      </c>
      <c r="M63" s="76" t="n">
        <f aca="false">G63+J63</f>
        <v>0</v>
      </c>
      <c r="N63" s="77" t="n">
        <f aca="false">H63+K63</f>
        <v>0</v>
      </c>
    </row>
    <row r="64" customFormat="false" ht="43.25" hidden="false" customHeight="false" outlineLevel="0" collapsed="false">
      <c r="A64" s="66" t="s">
        <v>121</v>
      </c>
      <c r="B64" s="67" t="s">
        <v>122</v>
      </c>
      <c r="C64" s="68" t="s">
        <v>47</v>
      </c>
      <c r="D64" s="69" t="n">
        <v>274.24</v>
      </c>
      <c r="E64" s="70" t="n">
        <v>88.476815</v>
      </c>
      <c r="F64" s="71" t="n">
        <v>0</v>
      </c>
      <c r="G64" s="72" t="n">
        <f aca="false">F64*E64</f>
        <v>0</v>
      </c>
      <c r="H64" s="73" t="n">
        <f aca="false">F64/D64</f>
        <v>0</v>
      </c>
      <c r="I64" s="69"/>
      <c r="J64" s="74" t="n">
        <f aca="false">I64*E64</f>
        <v>0</v>
      </c>
      <c r="K64" s="73" t="n">
        <f aca="false">I64/D64</f>
        <v>0</v>
      </c>
      <c r="L64" s="75" t="n">
        <f aca="false">F64+I64</f>
        <v>0</v>
      </c>
      <c r="M64" s="76" t="n">
        <f aca="false">G64+J64</f>
        <v>0</v>
      </c>
      <c r="N64" s="77" t="n">
        <f aca="false">H64+K64</f>
        <v>0</v>
      </c>
    </row>
    <row r="65" customFormat="false" ht="32.8" hidden="false" customHeight="false" outlineLevel="0" collapsed="false">
      <c r="A65" s="66" t="s">
        <v>123</v>
      </c>
      <c r="B65" s="67" t="s">
        <v>124</v>
      </c>
      <c r="C65" s="68" t="s">
        <v>103</v>
      </c>
      <c r="D65" s="69" t="n">
        <v>383.38</v>
      </c>
      <c r="E65" s="70" t="n">
        <v>156.763551</v>
      </c>
      <c r="F65" s="71" t="n">
        <v>0</v>
      </c>
      <c r="G65" s="72" t="n">
        <f aca="false">F65*E65</f>
        <v>0</v>
      </c>
      <c r="H65" s="73" t="n">
        <f aca="false">F65/D65</f>
        <v>0</v>
      </c>
      <c r="I65" s="69"/>
      <c r="J65" s="74" t="n">
        <f aca="false">I65*E65</f>
        <v>0</v>
      </c>
      <c r="K65" s="73" t="n">
        <f aca="false">I65/D65</f>
        <v>0</v>
      </c>
      <c r="L65" s="75" t="n">
        <f aca="false">F65+I65</f>
        <v>0</v>
      </c>
      <c r="M65" s="76" t="n">
        <f aca="false">G65+J65</f>
        <v>0</v>
      </c>
      <c r="N65" s="77" t="n">
        <f aca="false">H65+K65</f>
        <v>0</v>
      </c>
    </row>
    <row r="66" customFormat="false" ht="32.8" hidden="false" customHeight="false" outlineLevel="0" collapsed="false">
      <c r="A66" s="66" t="s">
        <v>125</v>
      </c>
      <c r="B66" s="67" t="s">
        <v>126</v>
      </c>
      <c r="C66" s="68" t="s">
        <v>103</v>
      </c>
      <c r="D66" s="69" t="n">
        <v>125.02</v>
      </c>
      <c r="E66" s="70" t="n">
        <v>160.150984</v>
      </c>
      <c r="F66" s="71" t="n">
        <v>0</v>
      </c>
      <c r="G66" s="72" t="n">
        <f aca="false">F66*E66</f>
        <v>0</v>
      </c>
      <c r="H66" s="73" t="n">
        <f aca="false">F66/D66</f>
        <v>0</v>
      </c>
      <c r="I66" s="69"/>
      <c r="J66" s="74" t="n">
        <f aca="false">I66*E66</f>
        <v>0</v>
      </c>
      <c r="K66" s="73" t="n">
        <f aca="false">I66/D66</f>
        <v>0</v>
      </c>
      <c r="L66" s="75" t="n">
        <f aca="false">F66+I66</f>
        <v>0</v>
      </c>
      <c r="M66" s="76" t="n">
        <f aca="false">G66+J66</f>
        <v>0</v>
      </c>
      <c r="N66" s="77" t="n">
        <f aca="false">H66+K66</f>
        <v>0</v>
      </c>
    </row>
    <row r="67" customFormat="false" ht="22.35" hidden="false" customHeight="false" outlineLevel="0" collapsed="false">
      <c r="A67" s="66" t="s">
        <v>127</v>
      </c>
      <c r="B67" s="67" t="s">
        <v>128</v>
      </c>
      <c r="C67" s="68" t="s">
        <v>78</v>
      </c>
      <c r="D67" s="69" t="n">
        <v>30.83</v>
      </c>
      <c r="E67" s="70" t="n">
        <v>41.382936</v>
      </c>
      <c r="F67" s="71" t="n">
        <v>0</v>
      </c>
      <c r="G67" s="72" t="n">
        <f aca="false">F67*E67</f>
        <v>0</v>
      </c>
      <c r="H67" s="73" t="n">
        <f aca="false">F67/D67</f>
        <v>0</v>
      </c>
      <c r="I67" s="69"/>
      <c r="J67" s="74" t="n">
        <f aca="false">I67*E67</f>
        <v>0</v>
      </c>
      <c r="K67" s="73" t="n">
        <f aca="false">I67/D67</f>
        <v>0</v>
      </c>
      <c r="L67" s="75" t="n">
        <f aca="false">F67+I67</f>
        <v>0</v>
      </c>
      <c r="M67" s="76" t="n">
        <f aca="false">G67+J67</f>
        <v>0</v>
      </c>
      <c r="N67" s="77" t="n">
        <f aca="false">H67+K67</f>
        <v>0</v>
      </c>
    </row>
    <row r="68" customFormat="false" ht="32.8" hidden="false" customHeight="false" outlineLevel="0" collapsed="false">
      <c r="A68" s="66" t="s">
        <v>129</v>
      </c>
      <c r="B68" s="67" t="s">
        <v>130</v>
      </c>
      <c r="C68" s="68" t="s">
        <v>106</v>
      </c>
      <c r="D68" s="69" t="n">
        <v>896.75</v>
      </c>
      <c r="E68" s="70" t="n">
        <v>14.30793</v>
      </c>
      <c r="F68" s="71" t="n">
        <v>0</v>
      </c>
      <c r="G68" s="72" t="n">
        <f aca="false">F68*E68</f>
        <v>0</v>
      </c>
      <c r="H68" s="73" t="n">
        <f aca="false">F68/D68</f>
        <v>0</v>
      </c>
      <c r="I68" s="69"/>
      <c r="J68" s="74" t="n">
        <f aca="false">I68*E68</f>
        <v>0</v>
      </c>
      <c r="K68" s="73" t="n">
        <f aca="false">I68/D68</f>
        <v>0</v>
      </c>
      <c r="L68" s="75" t="n">
        <f aca="false">F68+I68</f>
        <v>0</v>
      </c>
      <c r="M68" s="76" t="n">
        <f aca="false">G68+J68</f>
        <v>0</v>
      </c>
      <c r="N68" s="77" t="n">
        <f aca="false">H68+K68</f>
        <v>0</v>
      </c>
    </row>
    <row r="69" customFormat="false" ht="32.8" hidden="false" customHeight="false" outlineLevel="0" collapsed="false">
      <c r="A69" s="66" t="s">
        <v>131</v>
      </c>
      <c r="B69" s="67" t="s">
        <v>132</v>
      </c>
      <c r="C69" s="68" t="s">
        <v>106</v>
      </c>
      <c r="D69" s="69" t="n">
        <v>1843.07</v>
      </c>
      <c r="E69" s="70" t="n">
        <v>11.324054</v>
      </c>
      <c r="F69" s="71" t="n">
        <v>0</v>
      </c>
      <c r="G69" s="72" t="n">
        <f aca="false">F69*E69</f>
        <v>0</v>
      </c>
      <c r="H69" s="73" t="n">
        <f aca="false">F69/D69</f>
        <v>0</v>
      </c>
      <c r="I69" s="69"/>
      <c r="J69" s="74" t="n">
        <f aca="false">I69*E69</f>
        <v>0</v>
      </c>
      <c r="K69" s="73" t="n">
        <f aca="false">I69/D69</f>
        <v>0</v>
      </c>
      <c r="L69" s="75" t="n">
        <f aca="false">F69+I69</f>
        <v>0</v>
      </c>
      <c r="M69" s="76" t="n">
        <f aca="false">G69+J69</f>
        <v>0</v>
      </c>
      <c r="N69" s="77" t="n">
        <f aca="false">H69+K69</f>
        <v>0</v>
      </c>
    </row>
    <row r="70" customFormat="false" ht="32.8" hidden="false" customHeight="false" outlineLevel="0" collapsed="false">
      <c r="A70" s="66" t="s">
        <v>133</v>
      </c>
      <c r="B70" s="67" t="s">
        <v>134</v>
      </c>
      <c r="C70" s="68" t="s">
        <v>106</v>
      </c>
      <c r="D70" s="69" t="n">
        <v>504</v>
      </c>
      <c r="E70" s="70" t="n">
        <v>9.514162</v>
      </c>
      <c r="F70" s="71" t="n">
        <v>0</v>
      </c>
      <c r="G70" s="72" t="n">
        <f aca="false">F70*E70</f>
        <v>0</v>
      </c>
      <c r="H70" s="73" t="n">
        <f aca="false">F70/D70</f>
        <v>0</v>
      </c>
      <c r="I70" s="69"/>
      <c r="J70" s="74" t="n">
        <f aca="false">I70*E70</f>
        <v>0</v>
      </c>
      <c r="K70" s="73" t="n">
        <f aca="false">I70/D70</f>
        <v>0</v>
      </c>
      <c r="L70" s="75" t="n">
        <f aca="false">F70+I70</f>
        <v>0</v>
      </c>
      <c r="M70" s="76" t="n">
        <f aca="false">G70+J70</f>
        <v>0</v>
      </c>
      <c r="N70" s="77" t="n">
        <f aca="false">H70+K70</f>
        <v>0</v>
      </c>
    </row>
    <row r="71" customFormat="false" ht="32.8" hidden="false" customHeight="false" outlineLevel="0" collapsed="false">
      <c r="A71" s="66" t="s">
        <v>135</v>
      </c>
      <c r="B71" s="67" t="s">
        <v>136</v>
      </c>
      <c r="C71" s="68" t="s">
        <v>106</v>
      </c>
      <c r="D71" s="69" t="n">
        <v>394.11</v>
      </c>
      <c r="E71" s="70" t="n">
        <v>13.745396</v>
      </c>
      <c r="F71" s="71" t="n">
        <v>0</v>
      </c>
      <c r="G71" s="72" t="n">
        <f aca="false">F71*E71</f>
        <v>0</v>
      </c>
      <c r="H71" s="73" t="n">
        <f aca="false">F71/D71</f>
        <v>0</v>
      </c>
      <c r="I71" s="69"/>
      <c r="J71" s="74" t="n">
        <f aca="false">I71*E71</f>
        <v>0</v>
      </c>
      <c r="K71" s="73" t="n">
        <f aca="false">I71/D71</f>
        <v>0</v>
      </c>
      <c r="L71" s="75" t="n">
        <f aca="false">F71+I71</f>
        <v>0</v>
      </c>
      <c r="M71" s="76" t="n">
        <f aca="false">G71+J71</f>
        <v>0</v>
      </c>
      <c r="N71" s="77" t="n">
        <f aca="false">H71+K71</f>
        <v>0</v>
      </c>
    </row>
    <row r="72" customFormat="false" ht="32.8" hidden="false" customHeight="false" outlineLevel="0" collapsed="false">
      <c r="A72" s="66" t="s">
        <v>137</v>
      </c>
      <c r="B72" s="67" t="s">
        <v>138</v>
      </c>
      <c r="C72" s="68" t="s">
        <v>106</v>
      </c>
      <c r="D72" s="69" t="n">
        <v>1035.63</v>
      </c>
      <c r="E72" s="70" t="n">
        <v>10.871581</v>
      </c>
      <c r="F72" s="71" t="n">
        <v>0</v>
      </c>
      <c r="G72" s="72" t="n">
        <f aca="false">F72*E72</f>
        <v>0</v>
      </c>
      <c r="H72" s="73" t="n">
        <f aca="false">F72/D72</f>
        <v>0</v>
      </c>
      <c r="I72" s="69"/>
      <c r="J72" s="74" t="n">
        <f aca="false">I72*E72</f>
        <v>0</v>
      </c>
      <c r="K72" s="73" t="n">
        <f aca="false">I72/D72</f>
        <v>0</v>
      </c>
      <c r="L72" s="75" t="n">
        <f aca="false">F72+I72</f>
        <v>0</v>
      </c>
      <c r="M72" s="76" t="n">
        <f aca="false">G72+J72</f>
        <v>0</v>
      </c>
      <c r="N72" s="77" t="n">
        <f aca="false">H72+K72</f>
        <v>0</v>
      </c>
    </row>
    <row r="73" customFormat="false" ht="32.8" hidden="false" customHeight="false" outlineLevel="0" collapsed="false">
      <c r="A73" s="66" t="s">
        <v>139</v>
      </c>
      <c r="B73" s="67" t="s">
        <v>140</v>
      </c>
      <c r="C73" s="68" t="s">
        <v>103</v>
      </c>
      <c r="D73" s="69" t="n">
        <v>258.83</v>
      </c>
      <c r="E73" s="70" t="n">
        <v>168.601223</v>
      </c>
      <c r="F73" s="71" t="n">
        <v>0</v>
      </c>
      <c r="G73" s="72" t="n">
        <f aca="false">F73*E73</f>
        <v>0</v>
      </c>
      <c r="H73" s="73" t="n">
        <f aca="false">F73/D73</f>
        <v>0</v>
      </c>
      <c r="I73" s="69"/>
      <c r="J73" s="74" t="n">
        <f aca="false">I73*E73</f>
        <v>0</v>
      </c>
      <c r="K73" s="73" t="n">
        <f aca="false">I73/D73</f>
        <v>0</v>
      </c>
      <c r="L73" s="75" t="n">
        <f aca="false">F73+I73</f>
        <v>0</v>
      </c>
      <c r="M73" s="76" t="n">
        <f aca="false">G73+J73</f>
        <v>0</v>
      </c>
      <c r="N73" s="77" t="n">
        <f aca="false">H73+K73</f>
        <v>0</v>
      </c>
    </row>
    <row r="74" customFormat="false" ht="13.8" hidden="false" customHeight="false" outlineLevel="0" collapsed="false">
      <c r="A74" s="48" t="n">
        <v>5</v>
      </c>
      <c r="B74" s="49" t="s">
        <v>141</v>
      </c>
      <c r="C74" s="50"/>
      <c r="D74" s="51"/>
      <c r="E74" s="81"/>
      <c r="F74" s="52"/>
      <c r="G74" s="53"/>
      <c r="H74" s="54"/>
      <c r="I74" s="53"/>
      <c r="J74" s="56" t="n">
        <f aca="false">SUM(J76:J80)</f>
        <v>0</v>
      </c>
      <c r="K74" s="54"/>
      <c r="L74" s="53"/>
      <c r="M74" s="56" t="n">
        <f aca="false">SUM(M76:M80)</f>
        <v>0</v>
      </c>
      <c r="N74" s="54"/>
    </row>
    <row r="75" s="83" customFormat="true" ht="13.8" hidden="false" customHeight="false" outlineLevel="0" collapsed="false">
      <c r="A75" s="57" t="s">
        <v>142</v>
      </c>
      <c r="B75" s="58" t="s">
        <v>143</v>
      </c>
      <c r="C75" s="59"/>
      <c r="D75" s="60"/>
      <c r="E75" s="82"/>
      <c r="F75" s="61"/>
      <c r="G75" s="62"/>
      <c r="H75" s="63"/>
      <c r="I75" s="62"/>
      <c r="J75" s="65"/>
      <c r="K75" s="63"/>
      <c r="L75" s="62"/>
      <c r="M75" s="65"/>
      <c r="N75" s="63"/>
      <c r="XFA75" s="0"/>
      <c r="XFB75" s="0"/>
    </row>
    <row r="76" customFormat="false" ht="32.8" hidden="false" customHeight="false" outlineLevel="0" collapsed="false">
      <c r="A76" s="66" t="s">
        <v>142</v>
      </c>
      <c r="B76" s="67" t="s">
        <v>144</v>
      </c>
      <c r="C76" s="68" t="s">
        <v>47</v>
      </c>
      <c r="D76" s="69" t="n">
        <v>1178.2</v>
      </c>
      <c r="E76" s="70" t="n">
        <v>62.783686</v>
      </c>
      <c r="F76" s="71" t="n">
        <v>0</v>
      </c>
      <c r="G76" s="72" t="n">
        <f aca="false">F76*E76</f>
        <v>0</v>
      </c>
      <c r="H76" s="73" t="n">
        <f aca="false">F76/D76</f>
        <v>0</v>
      </c>
      <c r="I76" s="69"/>
      <c r="J76" s="74" t="n">
        <f aca="false">I76*E76</f>
        <v>0</v>
      </c>
      <c r="K76" s="73" t="n">
        <f aca="false">I76/D76</f>
        <v>0</v>
      </c>
      <c r="L76" s="75" t="n">
        <f aca="false">F76+I76</f>
        <v>0</v>
      </c>
      <c r="M76" s="76" t="n">
        <f aca="false">G76+J76</f>
        <v>0</v>
      </c>
      <c r="N76" s="77" t="n">
        <f aca="false">H76+K76</f>
        <v>0</v>
      </c>
    </row>
    <row r="77" s="83" customFormat="true" ht="13.8" hidden="false" customHeight="false" outlineLevel="0" collapsed="false">
      <c r="A77" s="57" t="s">
        <v>145</v>
      </c>
      <c r="B77" s="58" t="s">
        <v>146</v>
      </c>
      <c r="C77" s="59"/>
      <c r="D77" s="60"/>
      <c r="E77" s="82"/>
      <c r="F77" s="61"/>
      <c r="G77" s="62"/>
      <c r="H77" s="63"/>
      <c r="I77" s="62"/>
      <c r="J77" s="65"/>
      <c r="K77" s="63"/>
      <c r="L77" s="62"/>
      <c r="M77" s="65"/>
      <c r="N77" s="63"/>
      <c r="XFA77" s="0"/>
      <c r="XFB77" s="0"/>
    </row>
    <row r="78" customFormat="false" ht="22.35" hidden="false" customHeight="false" outlineLevel="0" collapsed="false">
      <c r="A78" s="66" t="s">
        <v>147</v>
      </c>
      <c r="B78" s="67" t="s">
        <v>148</v>
      </c>
      <c r="C78" s="68" t="s">
        <v>32</v>
      </c>
      <c r="D78" s="69" t="n">
        <v>44.5</v>
      </c>
      <c r="E78" s="70" t="n">
        <v>22.574734</v>
      </c>
      <c r="F78" s="71" t="n">
        <v>0</v>
      </c>
      <c r="G78" s="72" t="n">
        <f aca="false">F78*E78</f>
        <v>0</v>
      </c>
      <c r="H78" s="73" t="n">
        <f aca="false">F78/D78</f>
        <v>0</v>
      </c>
      <c r="I78" s="69"/>
      <c r="J78" s="74" t="n">
        <f aca="false">I78*E78</f>
        <v>0</v>
      </c>
      <c r="K78" s="73" t="n">
        <f aca="false">I78/D78</f>
        <v>0</v>
      </c>
      <c r="L78" s="75" t="n">
        <f aca="false">F78+I78</f>
        <v>0</v>
      </c>
      <c r="M78" s="76" t="n">
        <f aca="false">G78+J78</f>
        <v>0</v>
      </c>
      <c r="N78" s="77" t="n">
        <f aca="false">H78+K78</f>
        <v>0</v>
      </c>
    </row>
    <row r="79" customFormat="false" ht="22.35" hidden="false" customHeight="false" outlineLevel="0" collapsed="false">
      <c r="A79" s="66" t="s">
        <v>149</v>
      </c>
      <c r="B79" s="67" t="s">
        <v>150</v>
      </c>
      <c r="C79" s="68" t="s">
        <v>32</v>
      </c>
      <c r="D79" s="69" t="n">
        <v>32.2</v>
      </c>
      <c r="E79" s="70" t="n">
        <v>25.901022</v>
      </c>
      <c r="F79" s="71" t="n">
        <v>0</v>
      </c>
      <c r="G79" s="72" t="n">
        <f aca="false">F79*E79</f>
        <v>0</v>
      </c>
      <c r="H79" s="73" t="n">
        <f aca="false">F79/D79</f>
        <v>0</v>
      </c>
      <c r="I79" s="69"/>
      <c r="J79" s="74" t="n">
        <f aca="false">I79*E79</f>
        <v>0</v>
      </c>
      <c r="K79" s="73" t="n">
        <f aca="false">I79/D79</f>
        <v>0</v>
      </c>
      <c r="L79" s="75" t="n">
        <f aca="false">F79+I79</f>
        <v>0</v>
      </c>
      <c r="M79" s="76" t="n">
        <f aca="false">G79+J79</f>
        <v>0</v>
      </c>
      <c r="N79" s="77" t="n">
        <f aca="false">H79+K79</f>
        <v>0</v>
      </c>
    </row>
    <row r="80" customFormat="false" ht="22.35" hidden="false" customHeight="false" outlineLevel="0" collapsed="false">
      <c r="A80" s="66" t="s">
        <v>151</v>
      </c>
      <c r="B80" s="67" t="s">
        <v>152</v>
      </c>
      <c r="C80" s="68" t="s">
        <v>32</v>
      </c>
      <c r="D80" s="69" t="n">
        <v>44.5</v>
      </c>
      <c r="E80" s="70" t="n">
        <v>25.216198</v>
      </c>
      <c r="F80" s="71" t="n">
        <v>0</v>
      </c>
      <c r="G80" s="72" t="n">
        <f aca="false">F80*E80</f>
        <v>0</v>
      </c>
      <c r="H80" s="73" t="n">
        <f aca="false">F80/D80</f>
        <v>0</v>
      </c>
      <c r="I80" s="69"/>
      <c r="J80" s="74" t="n">
        <f aca="false">I80*E80</f>
        <v>0</v>
      </c>
      <c r="K80" s="73" t="n">
        <f aca="false">I80/D80</f>
        <v>0</v>
      </c>
      <c r="L80" s="75" t="n">
        <f aca="false">F80+I80</f>
        <v>0</v>
      </c>
      <c r="M80" s="76" t="n">
        <f aca="false">G80+J80</f>
        <v>0</v>
      </c>
      <c r="N80" s="77" t="n">
        <f aca="false">H80+K80</f>
        <v>0</v>
      </c>
    </row>
    <row r="81" customFormat="false" ht="13.8" hidden="false" customHeight="false" outlineLevel="0" collapsed="false">
      <c r="A81" s="48" t="n">
        <v>6</v>
      </c>
      <c r="B81" s="49" t="s">
        <v>153</v>
      </c>
      <c r="C81" s="50"/>
      <c r="D81" s="51"/>
      <c r="E81" s="81"/>
      <c r="F81" s="52"/>
      <c r="G81" s="53"/>
      <c r="H81" s="54"/>
      <c r="I81" s="53"/>
      <c r="J81" s="56" t="n">
        <f aca="false">SUM(J83:J84)</f>
        <v>0</v>
      </c>
      <c r="K81" s="54"/>
      <c r="L81" s="53"/>
      <c r="M81" s="56" t="n">
        <f aca="false">SUM(M83:M84)</f>
        <v>0</v>
      </c>
      <c r="N81" s="54"/>
    </row>
    <row r="82" s="83" customFormat="true" ht="13.8" hidden="false" customHeight="false" outlineLevel="0" collapsed="false">
      <c r="A82" s="57" t="s">
        <v>154</v>
      </c>
      <c r="B82" s="58" t="s">
        <v>155</v>
      </c>
      <c r="C82" s="59"/>
      <c r="D82" s="60"/>
      <c r="E82" s="82"/>
      <c r="F82" s="61"/>
      <c r="G82" s="62"/>
      <c r="H82" s="63"/>
      <c r="I82" s="62"/>
      <c r="J82" s="65"/>
      <c r="K82" s="63"/>
      <c r="L82" s="62"/>
      <c r="M82" s="65"/>
      <c r="N82" s="63"/>
      <c r="XFA82" s="0"/>
      <c r="XFB82" s="0"/>
    </row>
    <row r="83" customFormat="false" ht="53.7" hidden="false" customHeight="false" outlineLevel="0" collapsed="false">
      <c r="A83" s="66" t="s">
        <v>156</v>
      </c>
      <c r="B83" s="67" t="s">
        <v>157</v>
      </c>
      <c r="C83" s="68" t="s">
        <v>64</v>
      </c>
      <c r="D83" s="69" t="n">
        <v>9</v>
      </c>
      <c r="E83" s="70" t="n">
        <v>909.95989</v>
      </c>
      <c r="F83" s="71" t="n">
        <v>0</v>
      </c>
      <c r="G83" s="72" t="n">
        <f aca="false">F83*E83</f>
        <v>0</v>
      </c>
      <c r="H83" s="73" t="n">
        <f aca="false">F83/D83</f>
        <v>0</v>
      </c>
      <c r="I83" s="69"/>
      <c r="J83" s="74" t="n">
        <f aca="false">I83*E83</f>
        <v>0</v>
      </c>
      <c r="K83" s="73" t="n">
        <f aca="false">I83/D83</f>
        <v>0</v>
      </c>
      <c r="L83" s="75" t="n">
        <f aca="false">F83+I83</f>
        <v>0</v>
      </c>
      <c r="M83" s="76" t="n">
        <f aca="false">G83+J83</f>
        <v>0</v>
      </c>
      <c r="N83" s="77" t="n">
        <f aca="false">H83+K83</f>
        <v>0</v>
      </c>
    </row>
    <row r="84" customFormat="false" ht="53.7" hidden="false" customHeight="false" outlineLevel="0" collapsed="false">
      <c r="A84" s="66" t="s">
        <v>158</v>
      </c>
      <c r="B84" s="67" t="s">
        <v>159</v>
      </c>
      <c r="C84" s="68" t="s">
        <v>64</v>
      </c>
      <c r="D84" s="69" t="n">
        <v>16</v>
      </c>
      <c r="E84" s="70" t="n">
        <v>977.353909</v>
      </c>
      <c r="F84" s="71" t="n">
        <v>0</v>
      </c>
      <c r="G84" s="72" t="n">
        <f aca="false">F84*E84</f>
        <v>0</v>
      </c>
      <c r="H84" s="73" t="n">
        <f aca="false">F84/D84</f>
        <v>0</v>
      </c>
      <c r="I84" s="69"/>
      <c r="J84" s="74" t="n">
        <f aca="false">I84*E84</f>
        <v>0</v>
      </c>
      <c r="K84" s="73" t="n">
        <f aca="false">I84/D84</f>
        <v>0</v>
      </c>
      <c r="L84" s="75" t="n">
        <f aca="false">F84+I84</f>
        <v>0</v>
      </c>
      <c r="M84" s="76" t="n">
        <f aca="false">G84+J84</f>
        <v>0</v>
      </c>
      <c r="N84" s="77" t="n">
        <f aca="false">H84+K84</f>
        <v>0</v>
      </c>
    </row>
    <row r="85" customFormat="false" ht="13.8" hidden="false" customHeight="false" outlineLevel="0" collapsed="false">
      <c r="A85" s="48" t="n">
        <v>7</v>
      </c>
      <c r="B85" s="49" t="s">
        <v>160</v>
      </c>
      <c r="C85" s="50"/>
      <c r="D85" s="51"/>
      <c r="E85" s="81"/>
      <c r="F85" s="52"/>
      <c r="G85" s="53"/>
      <c r="H85" s="54"/>
      <c r="I85" s="53"/>
      <c r="J85" s="56" t="n">
        <f aca="false">SUM(J87:J95)</f>
        <v>0</v>
      </c>
      <c r="K85" s="54"/>
      <c r="L85" s="53"/>
      <c r="M85" s="56" t="n">
        <f aca="false">SUM(M87:M95)</f>
        <v>0</v>
      </c>
      <c r="N85" s="54"/>
    </row>
    <row r="86" s="83" customFormat="true" ht="13.8" hidden="false" customHeight="false" outlineLevel="0" collapsed="false">
      <c r="A86" s="57" t="s">
        <v>161</v>
      </c>
      <c r="B86" s="58" t="s">
        <v>162</v>
      </c>
      <c r="C86" s="59"/>
      <c r="D86" s="60"/>
      <c r="E86" s="82"/>
      <c r="F86" s="61"/>
      <c r="G86" s="62"/>
      <c r="H86" s="63"/>
      <c r="I86" s="62"/>
      <c r="J86" s="65"/>
      <c r="K86" s="63"/>
      <c r="L86" s="62"/>
      <c r="M86" s="65"/>
      <c r="N86" s="63"/>
      <c r="XFA86" s="0"/>
      <c r="XFB86" s="0"/>
    </row>
    <row r="87" customFormat="false" ht="32.8" hidden="false" customHeight="false" outlineLevel="0" collapsed="false">
      <c r="A87" s="66" t="s">
        <v>163</v>
      </c>
      <c r="B87" s="67" t="s">
        <v>164</v>
      </c>
      <c r="C87" s="68" t="s">
        <v>47</v>
      </c>
      <c r="D87" s="69" t="n">
        <v>25.55</v>
      </c>
      <c r="E87" s="70" t="n">
        <v>633.719009</v>
      </c>
      <c r="F87" s="71" t="n">
        <v>0</v>
      </c>
      <c r="G87" s="72" t="n">
        <f aca="false">F87*E87</f>
        <v>0</v>
      </c>
      <c r="H87" s="73" t="n">
        <f aca="false">F87/D87</f>
        <v>0</v>
      </c>
      <c r="I87" s="69"/>
      <c r="J87" s="74" t="n">
        <f aca="false">I87*E87</f>
        <v>0</v>
      </c>
      <c r="K87" s="73" t="n">
        <f aca="false">I87/D87</f>
        <v>0</v>
      </c>
      <c r="L87" s="75" t="n">
        <f aca="false">F87+I87</f>
        <v>0</v>
      </c>
      <c r="M87" s="76" t="n">
        <f aca="false">G87+J87</f>
        <v>0</v>
      </c>
      <c r="N87" s="77" t="n">
        <f aca="false">H87+K87</f>
        <v>0</v>
      </c>
    </row>
    <row r="88" customFormat="false" ht="32.8" hidden="false" customHeight="false" outlineLevel="0" collapsed="false">
      <c r="A88" s="66" t="s">
        <v>165</v>
      </c>
      <c r="B88" s="67" t="s">
        <v>166</v>
      </c>
      <c r="C88" s="68" t="s">
        <v>47</v>
      </c>
      <c r="D88" s="69" t="n">
        <v>16.84</v>
      </c>
      <c r="E88" s="70" t="n">
        <v>682.98965</v>
      </c>
      <c r="F88" s="71" t="n">
        <v>0</v>
      </c>
      <c r="G88" s="72" t="n">
        <f aca="false">F88*E88</f>
        <v>0</v>
      </c>
      <c r="H88" s="73" t="n">
        <f aca="false">F88/D88</f>
        <v>0</v>
      </c>
      <c r="I88" s="69"/>
      <c r="J88" s="74" t="n">
        <f aca="false">I88*E88</f>
        <v>0</v>
      </c>
      <c r="K88" s="73" t="n">
        <f aca="false">I88/D88</f>
        <v>0</v>
      </c>
      <c r="L88" s="75" t="n">
        <f aca="false">F88+I88</f>
        <v>0</v>
      </c>
      <c r="M88" s="76" t="n">
        <f aca="false">G88+J88</f>
        <v>0</v>
      </c>
      <c r="N88" s="77" t="n">
        <f aca="false">H88+K88</f>
        <v>0</v>
      </c>
    </row>
    <row r="89" customFormat="false" ht="32.8" hidden="false" customHeight="false" outlineLevel="0" collapsed="false">
      <c r="A89" s="66" t="s">
        <v>167</v>
      </c>
      <c r="B89" s="67" t="s">
        <v>168</v>
      </c>
      <c r="C89" s="68" t="s">
        <v>47</v>
      </c>
      <c r="D89" s="69" t="n">
        <v>5.88</v>
      </c>
      <c r="E89" s="70" t="n">
        <v>572.977566</v>
      </c>
      <c r="F89" s="71" t="n">
        <v>0</v>
      </c>
      <c r="G89" s="72" t="n">
        <f aca="false">F89*E89</f>
        <v>0</v>
      </c>
      <c r="H89" s="73" t="n">
        <f aca="false">F89/D89</f>
        <v>0</v>
      </c>
      <c r="I89" s="69"/>
      <c r="J89" s="74" t="n">
        <f aca="false">I89*E89</f>
        <v>0</v>
      </c>
      <c r="K89" s="73" t="n">
        <f aca="false">I89/D89</f>
        <v>0</v>
      </c>
      <c r="L89" s="75" t="n">
        <f aca="false">F89+I89</f>
        <v>0</v>
      </c>
      <c r="M89" s="76" t="n">
        <f aca="false">G89+J89</f>
        <v>0</v>
      </c>
      <c r="N89" s="77" t="n">
        <f aca="false">H89+K89</f>
        <v>0</v>
      </c>
    </row>
    <row r="90" customFormat="false" ht="22.35" hidden="false" customHeight="false" outlineLevel="0" collapsed="false">
      <c r="A90" s="66" t="s">
        <v>169</v>
      </c>
      <c r="B90" s="67" t="s">
        <v>170</v>
      </c>
      <c r="C90" s="68" t="s">
        <v>47</v>
      </c>
      <c r="D90" s="69" t="n">
        <v>0.64</v>
      </c>
      <c r="E90" s="70" t="n">
        <v>314.260842</v>
      </c>
      <c r="F90" s="71" t="n">
        <v>0</v>
      </c>
      <c r="G90" s="72" t="n">
        <f aca="false">F90*E90</f>
        <v>0</v>
      </c>
      <c r="H90" s="73" t="n">
        <f aca="false">F90/D90</f>
        <v>0</v>
      </c>
      <c r="I90" s="69"/>
      <c r="J90" s="74" t="n">
        <f aca="false">I90*E90</f>
        <v>0</v>
      </c>
      <c r="K90" s="73" t="n">
        <f aca="false">I90/D90</f>
        <v>0</v>
      </c>
      <c r="L90" s="75" t="n">
        <f aca="false">F90+I90</f>
        <v>0</v>
      </c>
      <c r="M90" s="76" t="n">
        <f aca="false">G90+J90</f>
        <v>0</v>
      </c>
      <c r="N90" s="77" t="n">
        <f aca="false">H90+K90</f>
        <v>0</v>
      </c>
    </row>
    <row r="91" s="83" customFormat="true" ht="13.8" hidden="false" customHeight="false" outlineLevel="0" collapsed="false">
      <c r="A91" s="57" t="s">
        <v>171</v>
      </c>
      <c r="B91" s="58" t="s">
        <v>172</v>
      </c>
      <c r="C91" s="59"/>
      <c r="D91" s="60"/>
      <c r="E91" s="82"/>
      <c r="F91" s="61"/>
      <c r="G91" s="62"/>
      <c r="H91" s="63"/>
      <c r="I91" s="62"/>
      <c r="J91" s="65"/>
      <c r="K91" s="63"/>
      <c r="L91" s="62"/>
      <c r="M91" s="65"/>
      <c r="N91" s="63"/>
      <c r="XFA91" s="0"/>
      <c r="XFB91" s="0"/>
    </row>
    <row r="92" customFormat="false" ht="32.8" hidden="false" customHeight="false" outlineLevel="0" collapsed="false">
      <c r="A92" s="66" t="s">
        <v>173</v>
      </c>
      <c r="B92" s="67" t="s">
        <v>174</v>
      </c>
      <c r="C92" s="68" t="s">
        <v>175</v>
      </c>
      <c r="D92" s="69" t="n">
        <v>1</v>
      </c>
      <c r="E92" s="70" t="n">
        <v>3595.974137</v>
      </c>
      <c r="F92" s="71" t="n">
        <v>0</v>
      </c>
      <c r="G92" s="72" t="n">
        <f aca="false">F92*E92</f>
        <v>0</v>
      </c>
      <c r="H92" s="73" t="n">
        <f aca="false">F92/D92</f>
        <v>0</v>
      </c>
      <c r="I92" s="69"/>
      <c r="J92" s="74" t="n">
        <f aca="false">I92*E92</f>
        <v>0</v>
      </c>
      <c r="K92" s="73" t="n">
        <f aca="false">I92/D92</f>
        <v>0</v>
      </c>
      <c r="L92" s="75" t="n">
        <f aca="false">F92+I92</f>
        <v>0</v>
      </c>
      <c r="M92" s="76" t="n">
        <f aca="false">G92+J92</f>
        <v>0</v>
      </c>
      <c r="N92" s="77" t="n">
        <f aca="false">H92+K92</f>
        <v>0</v>
      </c>
    </row>
    <row r="93" customFormat="false" ht="32.8" hidden="false" customHeight="false" outlineLevel="0" collapsed="false">
      <c r="A93" s="66" t="s">
        <v>176</v>
      </c>
      <c r="B93" s="67" t="s">
        <v>177</v>
      </c>
      <c r="C93" s="68" t="s">
        <v>47</v>
      </c>
      <c r="D93" s="69" t="n">
        <v>0.98</v>
      </c>
      <c r="E93" s="70" t="n">
        <v>729.973468</v>
      </c>
      <c r="F93" s="71" t="n">
        <v>0</v>
      </c>
      <c r="G93" s="72" t="n">
        <f aca="false">F93*E93</f>
        <v>0</v>
      </c>
      <c r="H93" s="73" t="n">
        <f aca="false">F93/D93</f>
        <v>0</v>
      </c>
      <c r="I93" s="69"/>
      <c r="J93" s="74" t="n">
        <f aca="false">I93*E93</f>
        <v>0</v>
      </c>
      <c r="K93" s="73" t="n">
        <f aca="false">I93/D93</f>
        <v>0</v>
      </c>
      <c r="L93" s="75" t="n">
        <f aca="false">F93+I93</f>
        <v>0</v>
      </c>
      <c r="M93" s="76" t="n">
        <f aca="false">G93+J93</f>
        <v>0</v>
      </c>
      <c r="N93" s="77" t="n">
        <f aca="false">H93+K93</f>
        <v>0</v>
      </c>
    </row>
    <row r="94" customFormat="false" ht="22.35" hidden="false" customHeight="false" outlineLevel="0" collapsed="false">
      <c r="A94" s="66" t="s">
        <v>178</v>
      </c>
      <c r="B94" s="67" t="s">
        <v>179</v>
      </c>
      <c r="C94" s="68" t="s">
        <v>103</v>
      </c>
      <c r="D94" s="69" t="n">
        <v>10.4</v>
      </c>
      <c r="E94" s="70" t="n">
        <v>1182.42201</v>
      </c>
      <c r="F94" s="71" t="n">
        <v>0</v>
      </c>
      <c r="G94" s="72" t="n">
        <f aca="false">F94*E94</f>
        <v>0</v>
      </c>
      <c r="H94" s="73" t="n">
        <f aca="false">F94/D94</f>
        <v>0</v>
      </c>
      <c r="I94" s="69"/>
      <c r="J94" s="74" t="n">
        <f aca="false">I94*E94</f>
        <v>0</v>
      </c>
      <c r="K94" s="73" t="n">
        <f aca="false">I94/D94</f>
        <v>0</v>
      </c>
      <c r="L94" s="75" t="n">
        <f aca="false">F94+I94</f>
        <v>0</v>
      </c>
      <c r="M94" s="76" t="n">
        <f aca="false">G94+J94</f>
        <v>0</v>
      </c>
      <c r="N94" s="77" t="n">
        <f aca="false">H94+K94</f>
        <v>0</v>
      </c>
    </row>
    <row r="95" customFormat="false" ht="13.8" hidden="false" customHeight="false" outlineLevel="0" collapsed="false">
      <c r="A95" s="66" t="s">
        <v>180</v>
      </c>
      <c r="B95" s="67" t="s">
        <v>181</v>
      </c>
      <c r="C95" s="68" t="s">
        <v>103</v>
      </c>
      <c r="D95" s="69" t="n">
        <v>19.64</v>
      </c>
      <c r="E95" s="70" t="n">
        <v>294.498778</v>
      </c>
      <c r="F95" s="71" t="n">
        <v>0</v>
      </c>
      <c r="G95" s="72" t="n">
        <f aca="false">F95*E95</f>
        <v>0</v>
      </c>
      <c r="H95" s="73" t="n">
        <f aca="false">F95/D95</f>
        <v>0</v>
      </c>
      <c r="I95" s="69"/>
      <c r="J95" s="74" t="n">
        <f aca="false">I95*E95</f>
        <v>0</v>
      </c>
      <c r="K95" s="73" t="n">
        <f aca="false">I95/D95</f>
        <v>0</v>
      </c>
      <c r="L95" s="75" t="n">
        <f aca="false">F95+I95</f>
        <v>0</v>
      </c>
      <c r="M95" s="76" t="n">
        <f aca="false">G95+J95</f>
        <v>0</v>
      </c>
      <c r="N95" s="77" t="n">
        <f aca="false">H95+K95</f>
        <v>0</v>
      </c>
    </row>
    <row r="96" customFormat="false" ht="13.8" hidden="false" customHeight="false" outlineLevel="0" collapsed="false">
      <c r="A96" s="48" t="n">
        <v>8</v>
      </c>
      <c r="B96" s="49" t="s">
        <v>182</v>
      </c>
      <c r="C96" s="50"/>
      <c r="D96" s="51"/>
      <c r="E96" s="81"/>
      <c r="F96" s="52"/>
      <c r="G96" s="53"/>
      <c r="H96" s="54"/>
      <c r="I96" s="53"/>
      <c r="J96" s="56" t="n">
        <f aca="false">SUM(J98:J99)</f>
        <v>0</v>
      </c>
      <c r="K96" s="54"/>
      <c r="L96" s="53"/>
      <c r="M96" s="56" t="n">
        <f aca="false">SUM(M98:M99)</f>
        <v>0</v>
      </c>
      <c r="N96" s="54"/>
    </row>
    <row r="97" s="83" customFormat="true" ht="13.8" hidden="false" customHeight="false" outlineLevel="0" collapsed="false">
      <c r="A97" s="57" t="s">
        <v>183</v>
      </c>
      <c r="B97" s="58" t="s">
        <v>184</v>
      </c>
      <c r="C97" s="59"/>
      <c r="D97" s="60"/>
      <c r="E97" s="82"/>
      <c r="F97" s="61"/>
      <c r="G97" s="62"/>
      <c r="H97" s="63"/>
      <c r="I97" s="62"/>
      <c r="J97" s="65"/>
      <c r="K97" s="63"/>
      <c r="L97" s="62"/>
      <c r="M97" s="65"/>
      <c r="N97" s="63"/>
      <c r="XFA97" s="0"/>
      <c r="XFB97" s="0"/>
    </row>
    <row r="98" customFormat="false" ht="22.35" hidden="false" customHeight="false" outlineLevel="0" collapsed="false">
      <c r="A98" s="66" t="s">
        <v>185</v>
      </c>
      <c r="B98" s="67" t="s">
        <v>186</v>
      </c>
      <c r="C98" s="68" t="s">
        <v>47</v>
      </c>
      <c r="D98" s="69" t="n">
        <v>3.78</v>
      </c>
      <c r="E98" s="70" t="n">
        <v>446.749828</v>
      </c>
      <c r="F98" s="71" t="n">
        <v>0</v>
      </c>
      <c r="G98" s="72" t="n">
        <f aca="false">F98*E98</f>
        <v>0</v>
      </c>
      <c r="H98" s="73" t="n">
        <f aca="false">F98/D98</f>
        <v>0</v>
      </c>
      <c r="I98" s="69"/>
      <c r="J98" s="74" t="n">
        <f aca="false">I98*E98</f>
        <v>0</v>
      </c>
      <c r="K98" s="73" t="n">
        <f aca="false">I98/D98</f>
        <v>0</v>
      </c>
      <c r="L98" s="75" t="n">
        <f aca="false">F98+I98</f>
        <v>0</v>
      </c>
      <c r="M98" s="76" t="n">
        <f aca="false">G98+J98</f>
        <v>0</v>
      </c>
      <c r="N98" s="77" t="n">
        <f aca="false">H98+K98</f>
        <v>0</v>
      </c>
    </row>
    <row r="99" customFormat="false" ht="22.35" hidden="false" customHeight="false" outlineLevel="0" collapsed="false">
      <c r="A99" s="66" t="s">
        <v>187</v>
      </c>
      <c r="B99" s="67" t="s">
        <v>188</v>
      </c>
      <c r="C99" s="68" t="s">
        <v>103</v>
      </c>
      <c r="D99" s="69" t="n">
        <v>0.64</v>
      </c>
      <c r="E99" s="70" t="n">
        <v>269.722824</v>
      </c>
      <c r="F99" s="71" t="n">
        <v>0</v>
      </c>
      <c r="G99" s="72" t="n">
        <f aca="false">F99*E99</f>
        <v>0</v>
      </c>
      <c r="H99" s="73" t="n">
        <f aca="false">F99/D99</f>
        <v>0</v>
      </c>
      <c r="I99" s="69"/>
      <c r="J99" s="74" t="n">
        <f aca="false">I99*E99</f>
        <v>0</v>
      </c>
      <c r="K99" s="73" t="n">
        <f aca="false">I99/D99</f>
        <v>0</v>
      </c>
      <c r="L99" s="75" t="n">
        <f aca="false">F99+I99</f>
        <v>0</v>
      </c>
      <c r="M99" s="76" t="n">
        <f aca="false">G99+J99</f>
        <v>0</v>
      </c>
      <c r="N99" s="77" t="n">
        <f aca="false">H99+K99</f>
        <v>0</v>
      </c>
    </row>
    <row r="100" customFormat="false" ht="13.8" hidden="false" customHeight="false" outlineLevel="0" collapsed="false">
      <c r="A100" s="48" t="n">
        <v>9</v>
      </c>
      <c r="B100" s="49" t="s">
        <v>189</v>
      </c>
      <c r="C100" s="50"/>
      <c r="D100" s="51"/>
      <c r="E100" s="81"/>
      <c r="F100" s="52"/>
      <c r="G100" s="53"/>
      <c r="H100" s="54"/>
      <c r="I100" s="53"/>
      <c r="J100" s="56" t="n">
        <f aca="false">SUM(J102:J112)</f>
        <v>0</v>
      </c>
      <c r="K100" s="54"/>
      <c r="L100" s="53"/>
      <c r="M100" s="56" t="n">
        <f aca="false">SUM(M102:M112)</f>
        <v>0</v>
      </c>
      <c r="N100" s="54"/>
    </row>
    <row r="101" s="83" customFormat="true" ht="13.8" hidden="false" customHeight="false" outlineLevel="0" collapsed="false">
      <c r="A101" s="57" t="s">
        <v>190</v>
      </c>
      <c r="B101" s="58" t="s">
        <v>191</v>
      </c>
      <c r="C101" s="59"/>
      <c r="D101" s="60"/>
      <c r="E101" s="82"/>
      <c r="F101" s="61"/>
      <c r="G101" s="62"/>
      <c r="H101" s="63"/>
      <c r="I101" s="62"/>
      <c r="J101" s="65"/>
      <c r="K101" s="63"/>
      <c r="L101" s="62"/>
      <c r="M101" s="65"/>
      <c r="N101" s="63"/>
      <c r="XFA101" s="0"/>
      <c r="XFB101" s="0"/>
    </row>
    <row r="102" customFormat="false" ht="43.25" hidden="false" customHeight="false" outlineLevel="0" collapsed="false">
      <c r="A102" s="66" t="s">
        <v>192</v>
      </c>
      <c r="B102" s="67" t="s">
        <v>193</v>
      </c>
      <c r="C102" s="68" t="s">
        <v>47</v>
      </c>
      <c r="D102" s="69" t="n">
        <v>215.15</v>
      </c>
      <c r="E102" s="70" t="n">
        <v>21.779849</v>
      </c>
      <c r="F102" s="71" t="n">
        <v>0</v>
      </c>
      <c r="G102" s="72" t="n">
        <f aca="false">F102*E102</f>
        <v>0</v>
      </c>
      <c r="H102" s="73" t="n">
        <f aca="false">F102/D102</f>
        <v>0</v>
      </c>
      <c r="I102" s="69"/>
      <c r="J102" s="74" t="n">
        <f aca="false">I102*E102</f>
        <v>0</v>
      </c>
      <c r="K102" s="73" t="n">
        <f aca="false">I102/D102</f>
        <v>0</v>
      </c>
      <c r="L102" s="75" t="n">
        <f aca="false">F102+I102</f>
        <v>0</v>
      </c>
      <c r="M102" s="76" t="n">
        <f aca="false">G102+J102</f>
        <v>0</v>
      </c>
      <c r="N102" s="77" t="n">
        <f aca="false">H102+K102</f>
        <v>0</v>
      </c>
    </row>
    <row r="103" customFormat="false" ht="32.8" hidden="false" customHeight="false" outlineLevel="0" collapsed="false">
      <c r="A103" s="66" t="s">
        <v>194</v>
      </c>
      <c r="B103" s="67" t="s">
        <v>195</v>
      </c>
      <c r="C103" s="68" t="s">
        <v>196</v>
      </c>
      <c r="D103" s="69" t="n">
        <v>2</v>
      </c>
      <c r="E103" s="70" t="n">
        <v>1225.614838</v>
      </c>
      <c r="F103" s="71" t="n">
        <v>0</v>
      </c>
      <c r="G103" s="72" t="n">
        <f aca="false">F103*E103</f>
        <v>0</v>
      </c>
      <c r="H103" s="73" t="n">
        <f aca="false">F103/D103</f>
        <v>0</v>
      </c>
      <c r="I103" s="69"/>
      <c r="J103" s="74" t="n">
        <f aca="false">I103*E103</f>
        <v>0</v>
      </c>
      <c r="K103" s="73" t="n">
        <f aca="false">I103/D103</f>
        <v>0</v>
      </c>
      <c r="L103" s="75" t="n">
        <f aca="false">F103+I103</f>
        <v>0</v>
      </c>
      <c r="M103" s="76" t="n">
        <f aca="false">G103+J103</f>
        <v>0</v>
      </c>
      <c r="N103" s="77" t="n">
        <f aca="false">H103+K103</f>
        <v>0</v>
      </c>
    </row>
    <row r="104" customFormat="false" ht="32.8" hidden="false" customHeight="false" outlineLevel="0" collapsed="false">
      <c r="A104" s="66" t="s">
        <v>197</v>
      </c>
      <c r="B104" s="67" t="s">
        <v>198</v>
      </c>
      <c r="C104" s="68" t="s">
        <v>199</v>
      </c>
      <c r="D104" s="69" t="n">
        <v>1</v>
      </c>
      <c r="E104" s="70" t="n">
        <v>1437.237683</v>
      </c>
      <c r="F104" s="71" t="n">
        <v>0</v>
      </c>
      <c r="G104" s="72" t="n">
        <f aca="false">F104*E104</f>
        <v>0</v>
      </c>
      <c r="H104" s="73" t="n">
        <f aca="false">F104/D104</f>
        <v>0</v>
      </c>
      <c r="I104" s="69"/>
      <c r="J104" s="74" t="n">
        <f aca="false">I104*E104</f>
        <v>0</v>
      </c>
      <c r="K104" s="73" t="n">
        <f aca="false">I104/D104</f>
        <v>0</v>
      </c>
      <c r="L104" s="75" t="n">
        <f aca="false">F104+I104</f>
        <v>0</v>
      </c>
      <c r="M104" s="76" t="n">
        <f aca="false">G104+J104</f>
        <v>0</v>
      </c>
      <c r="N104" s="77" t="n">
        <f aca="false">H104+K104</f>
        <v>0</v>
      </c>
    </row>
    <row r="105" customFormat="false" ht="53.7" hidden="false" customHeight="false" outlineLevel="0" collapsed="false">
      <c r="A105" s="66" t="s">
        <v>200</v>
      </c>
      <c r="B105" s="67" t="s">
        <v>201</v>
      </c>
      <c r="C105" s="68" t="s">
        <v>47</v>
      </c>
      <c r="D105" s="69" t="n">
        <v>215.15</v>
      </c>
      <c r="E105" s="70" t="n">
        <v>24.201191</v>
      </c>
      <c r="F105" s="71" t="n">
        <v>0</v>
      </c>
      <c r="G105" s="72" t="n">
        <f aca="false">F105*E105</f>
        <v>0</v>
      </c>
      <c r="H105" s="73" t="n">
        <f aca="false">F105/D105</f>
        <v>0</v>
      </c>
      <c r="I105" s="69"/>
      <c r="J105" s="74" t="n">
        <f aca="false">I105*E105</f>
        <v>0</v>
      </c>
      <c r="K105" s="73" t="n">
        <f aca="false">I105/D105</f>
        <v>0</v>
      </c>
      <c r="L105" s="75" t="n">
        <f aca="false">F105+I105</f>
        <v>0</v>
      </c>
      <c r="M105" s="76" t="n">
        <f aca="false">G105+J105</f>
        <v>0</v>
      </c>
      <c r="N105" s="77" t="n">
        <f aca="false">H105+K105</f>
        <v>0</v>
      </c>
    </row>
    <row r="106" s="83" customFormat="true" ht="13.8" hidden="false" customHeight="false" outlineLevel="0" collapsed="false">
      <c r="A106" s="57" t="s">
        <v>202</v>
      </c>
      <c r="B106" s="58" t="s">
        <v>203</v>
      </c>
      <c r="C106" s="59"/>
      <c r="D106" s="60"/>
      <c r="E106" s="82"/>
      <c r="F106" s="61"/>
      <c r="G106" s="62"/>
      <c r="H106" s="63"/>
      <c r="I106" s="62"/>
      <c r="J106" s="65"/>
      <c r="K106" s="63"/>
      <c r="L106" s="62"/>
      <c r="M106" s="65"/>
      <c r="N106" s="63"/>
      <c r="XFA106" s="0"/>
      <c r="XFB106" s="0"/>
    </row>
    <row r="107" s="90" customFormat="true" ht="23.85" hidden="false" customHeight="false" outlineLevel="0" collapsed="false">
      <c r="A107" s="66" t="s">
        <v>204</v>
      </c>
      <c r="B107" s="86" t="s">
        <v>205</v>
      </c>
      <c r="C107" s="87" t="s">
        <v>47</v>
      </c>
      <c r="D107" s="88" t="n">
        <v>215.15</v>
      </c>
      <c r="E107" s="89" t="n">
        <v>61.462954</v>
      </c>
      <c r="F107" s="71" t="n">
        <v>0</v>
      </c>
      <c r="G107" s="72" t="n">
        <f aca="false">F107*E107</f>
        <v>0</v>
      </c>
      <c r="H107" s="73" t="n">
        <f aca="false">F107/D107</f>
        <v>0</v>
      </c>
      <c r="I107" s="69"/>
      <c r="J107" s="74" t="n">
        <f aca="false">I107*E107</f>
        <v>0</v>
      </c>
      <c r="K107" s="73" t="n">
        <f aca="false">I107/D107</f>
        <v>0</v>
      </c>
      <c r="L107" s="75" t="n">
        <f aca="false">F107+I107</f>
        <v>0</v>
      </c>
      <c r="M107" s="76" t="n">
        <f aca="false">G107+J107</f>
        <v>0</v>
      </c>
      <c r="N107" s="77" t="n">
        <f aca="false">H107+K107</f>
        <v>0</v>
      </c>
      <c r="XFA107" s="0"/>
      <c r="XFB107" s="0"/>
    </row>
    <row r="108" s="83" customFormat="true" ht="13.8" hidden="false" customHeight="false" outlineLevel="0" collapsed="false">
      <c r="A108" s="57" t="s">
        <v>206</v>
      </c>
      <c r="B108" s="58" t="s">
        <v>207</v>
      </c>
      <c r="C108" s="59"/>
      <c r="D108" s="60"/>
      <c r="E108" s="82"/>
      <c r="F108" s="61"/>
      <c r="G108" s="62"/>
      <c r="H108" s="63"/>
      <c r="I108" s="62"/>
      <c r="J108" s="65"/>
      <c r="K108" s="63"/>
      <c r="L108" s="62"/>
      <c r="M108" s="65"/>
      <c r="N108" s="63"/>
      <c r="XFA108" s="0"/>
      <c r="XFB108" s="0"/>
    </row>
    <row r="109" s="90" customFormat="true" ht="35.05" hidden="false" customHeight="false" outlineLevel="0" collapsed="false">
      <c r="A109" s="66" t="s">
        <v>208</v>
      </c>
      <c r="B109" s="86" t="s">
        <v>209</v>
      </c>
      <c r="C109" s="87" t="s">
        <v>32</v>
      </c>
      <c r="D109" s="88" t="n">
        <v>58.77</v>
      </c>
      <c r="E109" s="89" t="n">
        <v>132.904772</v>
      </c>
      <c r="F109" s="71" t="n">
        <v>0</v>
      </c>
      <c r="G109" s="72" t="n">
        <f aca="false">F109*E109</f>
        <v>0</v>
      </c>
      <c r="H109" s="73" t="n">
        <f aca="false">F109/D109</f>
        <v>0</v>
      </c>
      <c r="I109" s="69"/>
      <c r="J109" s="74" t="n">
        <f aca="false">I109*E109</f>
        <v>0</v>
      </c>
      <c r="K109" s="73" t="n">
        <f aca="false">I109/D109</f>
        <v>0</v>
      </c>
      <c r="L109" s="75" t="n">
        <f aca="false">F109+I109</f>
        <v>0</v>
      </c>
      <c r="M109" s="76" t="n">
        <f aca="false">G109+J109</f>
        <v>0</v>
      </c>
      <c r="N109" s="77" t="n">
        <f aca="false">H109+K109</f>
        <v>0</v>
      </c>
      <c r="XFA109" s="0"/>
      <c r="XFB109" s="0"/>
    </row>
    <row r="110" s="90" customFormat="true" ht="23.85" hidden="false" customHeight="false" outlineLevel="0" collapsed="false">
      <c r="A110" s="66" t="s">
        <v>210</v>
      </c>
      <c r="B110" s="86" t="s">
        <v>211</v>
      </c>
      <c r="C110" s="87" t="s">
        <v>32</v>
      </c>
      <c r="D110" s="88" t="n">
        <v>105.12</v>
      </c>
      <c r="E110" s="89" t="n">
        <v>40.820402</v>
      </c>
      <c r="F110" s="71" t="n">
        <v>0</v>
      </c>
      <c r="G110" s="72" t="n">
        <f aca="false">F110*E110</f>
        <v>0</v>
      </c>
      <c r="H110" s="73" t="n">
        <f aca="false">F110/D110</f>
        <v>0</v>
      </c>
      <c r="I110" s="69"/>
      <c r="J110" s="74" t="n">
        <f aca="false">I110*E110</f>
        <v>0</v>
      </c>
      <c r="K110" s="73" t="n">
        <f aca="false">I110/D110</f>
        <v>0</v>
      </c>
      <c r="L110" s="75" t="n">
        <f aca="false">F110+I110</f>
        <v>0</v>
      </c>
      <c r="M110" s="76" t="n">
        <f aca="false">G110+J110</f>
        <v>0</v>
      </c>
      <c r="N110" s="77" t="n">
        <f aca="false">H110+K110</f>
        <v>0</v>
      </c>
      <c r="XFA110" s="0"/>
      <c r="XFB110" s="0"/>
    </row>
    <row r="111" s="83" customFormat="true" ht="13.8" hidden="false" customHeight="false" outlineLevel="0" collapsed="false">
      <c r="A111" s="57" t="s">
        <v>212</v>
      </c>
      <c r="B111" s="58" t="s">
        <v>213</v>
      </c>
      <c r="C111" s="59"/>
      <c r="D111" s="60"/>
      <c r="E111" s="82"/>
      <c r="F111" s="61"/>
      <c r="G111" s="62"/>
      <c r="H111" s="63"/>
      <c r="I111" s="62"/>
      <c r="J111" s="65"/>
      <c r="K111" s="63"/>
      <c r="L111" s="62"/>
      <c r="M111" s="65"/>
      <c r="N111" s="63"/>
      <c r="XFA111" s="0"/>
      <c r="XFB111" s="0"/>
    </row>
    <row r="112" s="90" customFormat="true" ht="35.05" hidden="false" customHeight="false" outlineLevel="0" collapsed="false">
      <c r="A112" s="66" t="s">
        <v>214</v>
      </c>
      <c r="B112" s="86" t="s">
        <v>215</v>
      </c>
      <c r="C112" s="87" t="s">
        <v>32</v>
      </c>
      <c r="D112" s="88" t="n">
        <v>135.6</v>
      </c>
      <c r="E112" s="89" t="n">
        <v>78.106623</v>
      </c>
      <c r="F112" s="71" t="n">
        <v>0</v>
      </c>
      <c r="G112" s="72" t="n">
        <f aca="false">F112*E112</f>
        <v>0</v>
      </c>
      <c r="H112" s="73" t="n">
        <f aca="false">F112/D112</f>
        <v>0</v>
      </c>
      <c r="I112" s="69"/>
      <c r="J112" s="74" t="n">
        <f aca="false">I112*E112</f>
        <v>0</v>
      </c>
      <c r="K112" s="73" t="n">
        <f aca="false">I112/D112</f>
        <v>0</v>
      </c>
      <c r="L112" s="75" t="n">
        <f aca="false">F112+I112</f>
        <v>0</v>
      </c>
      <c r="M112" s="76" t="n">
        <f aca="false">G112+J112</f>
        <v>0</v>
      </c>
      <c r="N112" s="77" t="n">
        <f aca="false">H112+K112</f>
        <v>0</v>
      </c>
      <c r="XFA112" s="0"/>
      <c r="XFB112" s="0"/>
    </row>
    <row r="113" customFormat="false" ht="13.8" hidden="false" customHeight="false" outlineLevel="0" collapsed="false">
      <c r="A113" s="48" t="n">
        <v>10</v>
      </c>
      <c r="B113" s="49" t="s">
        <v>216</v>
      </c>
      <c r="C113" s="50"/>
      <c r="D113" s="51"/>
      <c r="E113" s="81"/>
      <c r="F113" s="52"/>
      <c r="G113" s="53"/>
      <c r="H113" s="54"/>
      <c r="I113" s="53"/>
      <c r="J113" s="56" t="n">
        <f aca="false">SUM(J114:J116)</f>
        <v>0</v>
      </c>
      <c r="K113" s="54"/>
      <c r="L113" s="53"/>
      <c r="M113" s="56" t="n">
        <f aca="false">SUM(M114:M116)</f>
        <v>0</v>
      </c>
      <c r="N113" s="54"/>
    </row>
    <row r="114" s="83" customFormat="true" ht="23.85" hidden="false" customHeight="false" outlineLevel="0" collapsed="false">
      <c r="A114" s="57" t="s">
        <v>217</v>
      </c>
      <c r="B114" s="85" t="s">
        <v>218</v>
      </c>
      <c r="C114" s="59"/>
      <c r="D114" s="60"/>
      <c r="E114" s="82"/>
      <c r="F114" s="61"/>
      <c r="G114" s="62"/>
      <c r="H114" s="63"/>
      <c r="I114" s="62"/>
      <c r="J114" s="65"/>
      <c r="K114" s="63"/>
      <c r="L114" s="62"/>
      <c r="M114" s="65"/>
      <c r="N114" s="63"/>
      <c r="XFA114" s="0"/>
      <c r="XFB114" s="0"/>
      <c r="XFC114" s="1"/>
      <c r="XFD114" s="1"/>
    </row>
    <row r="115" customFormat="false" ht="32.8" hidden="false" customHeight="false" outlineLevel="0" collapsed="false">
      <c r="A115" s="66" t="s">
        <v>219</v>
      </c>
      <c r="B115" s="67" t="s">
        <v>220</v>
      </c>
      <c r="C115" s="68" t="s">
        <v>47</v>
      </c>
      <c r="D115" s="69" t="n">
        <v>245.71</v>
      </c>
      <c r="E115" s="70" t="n">
        <v>120.749146</v>
      </c>
      <c r="F115" s="71" t="n">
        <v>0</v>
      </c>
      <c r="G115" s="72" t="n">
        <f aca="false">F115*E115</f>
        <v>0</v>
      </c>
      <c r="H115" s="73" t="n">
        <f aca="false">F115/D115</f>
        <v>0</v>
      </c>
      <c r="I115" s="69"/>
      <c r="J115" s="74" t="n">
        <f aca="false">I115*E115</f>
        <v>0</v>
      </c>
      <c r="K115" s="73" t="n">
        <f aca="false">I115/D115</f>
        <v>0</v>
      </c>
      <c r="L115" s="75" t="n">
        <f aca="false">F115+I115</f>
        <v>0</v>
      </c>
      <c r="M115" s="76" t="n">
        <f aca="false">G115+J115</f>
        <v>0</v>
      </c>
      <c r="N115" s="77" t="n">
        <f aca="false">H115+K115</f>
        <v>0</v>
      </c>
    </row>
    <row r="116" customFormat="false" ht="22.35" hidden="false" customHeight="false" outlineLevel="0" collapsed="false">
      <c r="A116" s="66" t="s">
        <v>221</v>
      </c>
      <c r="B116" s="67" t="s">
        <v>222</v>
      </c>
      <c r="C116" s="68" t="s">
        <v>47</v>
      </c>
      <c r="D116" s="69" t="n">
        <v>111.12</v>
      </c>
      <c r="E116" s="70" t="n">
        <v>38.484663</v>
      </c>
      <c r="F116" s="71" t="n">
        <v>0</v>
      </c>
      <c r="G116" s="72" t="n">
        <f aca="false">F116*E116</f>
        <v>0</v>
      </c>
      <c r="H116" s="73" t="n">
        <f aca="false">F116/D116</f>
        <v>0</v>
      </c>
      <c r="I116" s="69"/>
      <c r="J116" s="74" t="n">
        <f aca="false">I116*E116</f>
        <v>0</v>
      </c>
      <c r="K116" s="73" t="n">
        <f aca="false">I116/D116</f>
        <v>0</v>
      </c>
      <c r="L116" s="75" t="n">
        <f aca="false">F116+I116</f>
        <v>0</v>
      </c>
      <c r="M116" s="76" t="n">
        <f aca="false">G116+J116</f>
        <v>0</v>
      </c>
      <c r="N116" s="77" t="n">
        <f aca="false">H116+K116</f>
        <v>0</v>
      </c>
    </row>
    <row r="117" customFormat="false" ht="13.8" hidden="false" customHeight="false" outlineLevel="0" collapsed="false">
      <c r="A117" s="48" t="n">
        <v>11</v>
      </c>
      <c r="B117" s="49" t="s">
        <v>223</v>
      </c>
      <c r="C117" s="50"/>
      <c r="D117" s="51"/>
      <c r="E117" s="81"/>
      <c r="F117" s="52"/>
      <c r="G117" s="53"/>
      <c r="H117" s="54"/>
      <c r="I117" s="53"/>
      <c r="J117" s="56" t="n">
        <f aca="false">SUM(J119:J121)</f>
        <v>0</v>
      </c>
      <c r="K117" s="54"/>
      <c r="L117" s="53"/>
      <c r="M117" s="56" t="n">
        <f aca="false">SUM(M119:M121)</f>
        <v>0</v>
      </c>
      <c r="N117" s="54"/>
    </row>
    <row r="118" s="83" customFormat="true" ht="13.8" hidden="false" customHeight="false" outlineLevel="0" collapsed="false">
      <c r="A118" s="57" t="s">
        <v>224</v>
      </c>
      <c r="B118" s="58" t="s">
        <v>225</v>
      </c>
      <c r="C118" s="59"/>
      <c r="D118" s="60"/>
      <c r="E118" s="82"/>
      <c r="F118" s="61"/>
      <c r="G118" s="62"/>
      <c r="H118" s="63"/>
      <c r="I118" s="62"/>
      <c r="J118" s="65"/>
      <c r="K118" s="63"/>
      <c r="L118" s="62"/>
      <c r="M118" s="65"/>
      <c r="N118" s="63"/>
      <c r="XFA118" s="0"/>
      <c r="XFB118" s="0"/>
    </row>
    <row r="119" customFormat="false" ht="32.8" hidden="false" customHeight="false" outlineLevel="0" collapsed="false">
      <c r="A119" s="66" t="s">
        <v>224</v>
      </c>
      <c r="B119" s="67" t="s">
        <v>226</v>
      </c>
      <c r="C119" s="68" t="s">
        <v>47</v>
      </c>
      <c r="D119" s="69" t="n">
        <v>316.32</v>
      </c>
      <c r="E119" s="70" t="n">
        <v>8.450239</v>
      </c>
      <c r="F119" s="71" t="n">
        <v>0</v>
      </c>
      <c r="G119" s="72" t="n">
        <f aca="false">F119*E119</f>
        <v>0</v>
      </c>
      <c r="H119" s="73" t="n">
        <f aca="false">F119/D119</f>
        <v>0</v>
      </c>
      <c r="I119" s="69"/>
      <c r="J119" s="74" t="n">
        <f aca="false">I119*E119</f>
        <v>0</v>
      </c>
      <c r="K119" s="73" t="n">
        <f aca="false">I119/D119</f>
        <v>0</v>
      </c>
      <c r="L119" s="75" t="n">
        <f aca="false">F119+I119</f>
        <v>0</v>
      </c>
      <c r="M119" s="76" t="n">
        <f aca="false">G119+J119</f>
        <v>0</v>
      </c>
      <c r="N119" s="77" t="n">
        <f aca="false">H119+K119</f>
        <v>0</v>
      </c>
    </row>
    <row r="120" s="83" customFormat="true" ht="13.8" hidden="false" customHeight="false" outlineLevel="0" collapsed="false">
      <c r="A120" s="57" t="s">
        <v>227</v>
      </c>
      <c r="B120" s="58" t="s">
        <v>228</v>
      </c>
      <c r="C120" s="59"/>
      <c r="D120" s="60"/>
      <c r="E120" s="82"/>
      <c r="F120" s="61"/>
      <c r="G120" s="62"/>
      <c r="H120" s="63"/>
      <c r="I120" s="62"/>
      <c r="J120" s="65"/>
      <c r="K120" s="63"/>
      <c r="L120" s="62"/>
      <c r="M120" s="65"/>
      <c r="N120" s="63"/>
      <c r="XFA120" s="0"/>
      <c r="XFB120" s="0"/>
    </row>
    <row r="121" customFormat="false" ht="22.35" hidden="false" customHeight="false" outlineLevel="0" collapsed="false">
      <c r="A121" s="66" t="s">
        <v>227</v>
      </c>
      <c r="B121" s="67" t="s">
        <v>229</v>
      </c>
      <c r="C121" s="68" t="s">
        <v>47</v>
      </c>
      <c r="D121" s="69" t="n">
        <v>316.32</v>
      </c>
      <c r="E121" s="70" t="n">
        <v>40.098891</v>
      </c>
      <c r="F121" s="71" t="n">
        <v>0</v>
      </c>
      <c r="G121" s="72" t="n">
        <f aca="false">F121*E121</f>
        <v>0</v>
      </c>
      <c r="H121" s="73" t="n">
        <f aca="false">F121/D121</f>
        <v>0</v>
      </c>
      <c r="I121" s="69"/>
      <c r="J121" s="74" t="n">
        <f aca="false">I121*E121</f>
        <v>0</v>
      </c>
      <c r="K121" s="73" t="n">
        <f aca="false">I121/D121</f>
        <v>0</v>
      </c>
      <c r="L121" s="75" t="n">
        <f aca="false">F121+I121</f>
        <v>0</v>
      </c>
      <c r="M121" s="76" t="n">
        <f aca="false">G121+J121</f>
        <v>0</v>
      </c>
      <c r="N121" s="77" t="n">
        <f aca="false">H121+K121</f>
        <v>0</v>
      </c>
    </row>
    <row r="122" customFormat="false" ht="13.8" hidden="false" customHeight="false" outlineLevel="0" collapsed="false">
      <c r="A122" s="48" t="n">
        <v>12</v>
      </c>
      <c r="B122" s="49" t="s">
        <v>230</v>
      </c>
      <c r="C122" s="50"/>
      <c r="D122" s="51"/>
      <c r="E122" s="81"/>
      <c r="F122" s="52"/>
      <c r="G122" s="53"/>
      <c r="H122" s="54"/>
      <c r="I122" s="53"/>
      <c r="J122" s="56" t="n">
        <f aca="false">SUM(J123:J129)</f>
        <v>0</v>
      </c>
      <c r="K122" s="54"/>
      <c r="L122" s="53"/>
      <c r="M122" s="56" t="n">
        <f aca="false">SUM(M123:M129)</f>
        <v>0</v>
      </c>
      <c r="N122" s="54"/>
    </row>
    <row r="123" s="83" customFormat="true" ht="13.8" hidden="false" customHeight="false" outlineLevel="0" collapsed="false">
      <c r="A123" s="57" t="s">
        <v>231</v>
      </c>
      <c r="B123" s="58" t="s">
        <v>225</v>
      </c>
      <c r="C123" s="59"/>
      <c r="D123" s="60"/>
      <c r="E123" s="82"/>
      <c r="F123" s="61"/>
      <c r="G123" s="62"/>
      <c r="H123" s="63"/>
      <c r="I123" s="62"/>
      <c r="J123" s="65"/>
      <c r="K123" s="63"/>
      <c r="L123" s="62"/>
      <c r="M123" s="65"/>
      <c r="N123" s="63"/>
      <c r="XFA123" s="0"/>
      <c r="XFB123" s="0"/>
      <c r="XFC123" s="1"/>
      <c r="XFD123" s="1"/>
    </row>
    <row r="124" customFormat="false" ht="32.8" hidden="false" customHeight="false" outlineLevel="0" collapsed="false">
      <c r="A124" s="66" t="s">
        <v>232</v>
      </c>
      <c r="B124" s="67" t="s">
        <v>233</v>
      </c>
      <c r="C124" s="68" t="s">
        <v>47</v>
      </c>
      <c r="D124" s="69" t="n">
        <v>1411.63</v>
      </c>
      <c r="E124" s="70" t="n">
        <v>4.463585</v>
      </c>
      <c r="F124" s="71" t="n">
        <v>0</v>
      </c>
      <c r="G124" s="72" t="n">
        <f aca="false">F124*E124</f>
        <v>0</v>
      </c>
      <c r="H124" s="73" t="n">
        <f aca="false">F124/D124</f>
        <v>0</v>
      </c>
      <c r="I124" s="69"/>
      <c r="J124" s="74" t="n">
        <f aca="false">I124*E124</f>
        <v>0</v>
      </c>
      <c r="K124" s="73" t="n">
        <f aca="false">I124/D124</f>
        <v>0</v>
      </c>
      <c r="L124" s="75" t="n">
        <f aca="false">F124+I124</f>
        <v>0</v>
      </c>
      <c r="M124" s="76" t="n">
        <f aca="false">G124+J124</f>
        <v>0</v>
      </c>
      <c r="N124" s="77" t="n">
        <f aca="false">H124+K124</f>
        <v>0</v>
      </c>
    </row>
    <row r="125" customFormat="false" ht="43.25" hidden="false" customHeight="false" outlineLevel="0" collapsed="false">
      <c r="A125" s="66" t="s">
        <v>234</v>
      </c>
      <c r="B125" s="67" t="s">
        <v>235</v>
      </c>
      <c r="C125" s="68" t="s">
        <v>47</v>
      </c>
      <c r="D125" s="69" t="n">
        <v>1408.64</v>
      </c>
      <c r="E125" s="70" t="n">
        <v>6.909385</v>
      </c>
      <c r="F125" s="71" t="n">
        <v>0</v>
      </c>
      <c r="G125" s="72" t="n">
        <f aca="false">F125*E125</f>
        <v>0</v>
      </c>
      <c r="H125" s="73" t="n">
        <f aca="false">F125/D125</f>
        <v>0</v>
      </c>
      <c r="I125" s="69"/>
      <c r="J125" s="74" t="n">
        <f aca="false">I125*E125</f>
        <v>0</v>
      </c>
      <c r="K125" s="73" t="n">
        <f aca="false">I125/D125</f>
        <v>0</v>
      </c>
      <c r="L125" s="75" t="n">
        <f aca="false">F125+I125</f>
        <v>0</v>
      </c>
      <c r="M125" s="76" t="n">
        <f aca="false">G125+J125</f>
        <v>0</v>
      </c>
      <c r="N125" s="77" t="n">
        <f aca="false">H125+K125</f>
        <v>0</v>
      </c>
    </row>
    <row r="126" customFormat="false" ht="53.7" hidden="false" customHeight="false" outlineLevel="0" collapsed="false">
      <c r="A126" s="66" t="s">
        <v>236</v>
      </c>
      <c r="B126" s="67" t="s">
        <v>237</v>
      </c>
      <c r="C126" s="68" t="s">
        <v>47</v>
      </c>
      <c r="D126" s="69" t="n">
        <v>2820.71</v>
      </c>
      <c r="E126" s="70" t="n">
        <v>32.296789</v>
      </c>
      <c r="F126" s="71" t="n">
        <v>0</v>
      </c>
      <c r="G126" s="72" t="n">
        <f aca="false">F126*E126</f>
        <v>0</v>
      </c>
      <c r="H126" s="73" t="n">
        <f aca="false">F126/D126</f>
        <v>0</v>
      </c>
      <c r="I126" s="69"/>
      <c r="J126" s="74" t="n">
        <f aca="false">I126*E126</f>
        <v>0</v>
      </c>
      <c r="K126" s="73" t="n">
        <f aca="false">I126/D126</f>
        <v>0</v>
      </c>
      <c r="L126" s="75" t="n">
        <f aca="false">F126+I126</f>
        <v>0</v>
      </c>
      <c r="M126" s="76" t="n">
        <f aca="false">G126+J126</f>
        <v>0</v>
      </c>
      <c r="N126" s="77" t="n">
        <f aca="false">H126+K126</f>
        <v>0</v>
      </c>
    </row>
    <row r="127" s="83" customFormat="true" ht="13.8" hidden="false" customHeight="false" outlineLevel="0" collapsed="false">
      <c r="A127" s="57" t="s">
        <v>238</v>
      </c>
      <c r="B127" s="58" t="s">
        <v>239</v>
      </c>
      <c r="C127" s="59"/>
      <c r="D127" s="60"/>
      <c r="E127" s="82"/>
      <c r="F127" s="61"/>
      <c r="G127" s="62"/>
      <c r="H127" s="63"/>
      <c r="I127" s="62"/>
      <c r="J127" s="65"/>
      <c r="K127" s="63"/>
      <c r="L127" s="62"/>
      <c r="M127" s="65"/>
      <c r="N127" s="63"/>
      <c r="XFA127" s="0"/>
      <c r="XFB127" s="0"/>
      <c r="XFC127" s="1"/>
      <c r="XFD127" s="1"/>
    </row>
    <row r="128" customFormat="false" ht="32.8" hidden="false" customHeight="false" outlineLevel="0" collapsed="false">
      <c r="A128" s="66" t="s">
        <v>240</v>
      </c>
      <c r="B128" s="67" t="s">
        <v>241</v>
      </c>
      <c r="C128" s="68" t="s">
        <v>47</v>
      </c>
      <c r="D128" s="69" t="n">
        <v>448.85</v>
      </c>
      <c r="E128" s="70" t="n">
        <v>55.752011</v>
      </c>
      <c r="F128" s="71" t="n">
        <v>0</v>
      </c>
      <c r="G128" s="72" t="n">
        <f aca="false">F128*E128</f>
        <v>0</v>
      </c>
      <c r="H128" s="73" t="n">
        <f aca="false">F128/D128</f>
        <v>0</v>
      </c>
      <c r="I128" s="69"/>
      <c r="J128" s="74" t="n">
        <f aca="false">I128*E128</f>
        <v>0</v>
      </c>
      <c r="K128" s="73" t="n">
        <f aca="false">I128/D128</f>
        <v>0</v>
      </c>
      <c r="L128" s="75" t="n">
        <f aca="false">F128+I128</f>
        <v>0</v>
      </c>
      <c r="M128" s="76" t="n">
        <f aca="false">G128+J128</f>
        <v>0</v>
      </c>
      <c r="N128" s="77" t="n">
        <f aca="false">H128+K128</f>
        <v>0</v>
      </c>
    </row>
    <row r="129" customFormat="false" ht="22.35" hidden="false" customHeight="false" outlineLevel="0" collapsed="false">
      <c r="A129" s="66" t="s">
        <v>242</v>
      </c>
      <c r="B129" s="67" t="s">
        <v>243</v>
      </c>
      <c r="C129" s="68" t="s">
        <v>244</v>
      </c>
      <c r="D129" s="69" t="n">
        <v>24.77</v>
      </c>
      <c r="E129" s="70" t="n">
        <v>160.945869</v>
      </c>
      <c r="F129" s="71" t="n">
        <v>0</v>
      </c>
      <c r="G129" s="72" t="n">
        <f aca="false">F129*E129</f>
        <v>0</v>
      </c>
      <c r="H129" s="73" t="n">
        <f aca="false">F129/D129</f>
        <v>0</v>
      </c>
      <c r="I129" s="69"/>
      <c r="J129" s="74" t="n">
        <f aca="false">I129*E129</f>
        <v>0</v>
      </c>
      <c r="K129" s="73" t="n">
        <f aca="false">I129/D129</f>
        <v>0</v>
      </c>
      <c r="L129" s="75" t="n">
        <f aca="false">F129+I129</f>
        <v>0</v>
      </c>
      <c r="M129" s="76" t="n">
        <f aca="false">G129+J129</f>
        <v>0</v>
      </c>
      <c r="N129" s="77" t="n">
        <f aca="false">H129+K129</f>
        <v>0</v>
      </c>
    </row>
    <row r="130" customFormat="false" ht="13.8" hidden="false" customHeight="false" outlineLevel="0" collapsed="false">
      <c r="A130" s="48" t="n">
        <v>13</v>
      </c>
      <c r="B130" s="49" t="s">
        <v>245</v>
      </c>
      <c r="C130" s="50"/>
      <c r="D130" s="51"/>
      <c r="E130" s="81"/>
      <c r="F130" s="52"/>
      <c r="G130" s="53"/>
      <c r="H130" s="54"/>
      <c r="I130" s="53"/>
      <c r="J130" s="56" t="n">
        <f aca="false">SUM(J131:J147)</f>
        <v>0</v>
      </c>
      <c r="K130" s="54"/>
      <c r="L130" s="53"/>
      <c r="M130" s="56" t="n">
        <f aca="false">SUM(M131:M147)</f>
        <v>0</v>
      </c>
      <c r="N130" s="54"/>
    </row>
    <row r="131" s="83" customFormat="true" ht="13.8" hidden="false" customHeight="false" outlineLevel="0" collapsed="false">
      <c r="A131" s="57" t="s">
        <v>246</v>
      </c>
      <c r="B131" s="58" t="s">
        <v>247</v>
      </c>
      <c r="C131" s="59"/>
      <c r="D131" s="60"/>
      <c r="E131" s="82"/>
      <c r="F131" s="61"/>
      <c r="G131" s="62"/>
      <c r="H131" s="63"/>
      <c r="I131" s="62"/>
      <c r="J131" s="65"/>
      <c r="K131" s="63"/>
      <c r="L131" s="62"/>
      <c r="M131" s="65"/>
      <c r="N131" s="63"/>
      <c r="XFA131" s="0"/>
      <c r="XFB131" s="0"/>
    </row>
    <row r="132" customFormat="false" ht="22.35" hidden="false" customHeight="false" outlineLevel="0" collapsed="false">
      <c r="A132" s="66" t="s">
        <v>248</v>
      </c>
      <c r="B132" s="67" t="s">
        <v>249</v>
      </c>
      <c r="C132" s="68" t="s">
        <v>47</v>
      </c>
      <c r="D132" s="69" t="n">
        <v>430.58</v>
      </c>
      <c r="E132" s="70" t="n">
        <v>32.822636</v>
      </c>
      <c r="F132" s="71" t="n">
        <v>0</v>
      </c>
      <c r="G132" s="72" t="n">
        <f aca="false">F132*E132</f>
        <v>0</v>
      </c>
      <c r="H132" s="73" t="n">
        <f aca="false">F132/D132</f>
        <v>0</v>
      </c>
      <c r="I132" s="69"/>
      <c r="J132" s="74" t="n">
        <f aca="false">I132*E132</f>
        <v>0</v>
      </c>
      <c r="K132" s="73" t="n">
        <f aca="false">I132/D132</f>
        <v>0</v>
      </c>
      <c r="L132" s="75" t="n">
        <f aca="false">F132+I132</f>
        <v>0</v>
      </c>
      <c r="M132" s="76" t="n">
        <f aca="false">G132+J132</f>
        <v>0</v>
      </c>
      <c r="N132" s="77" t="n">
        <f aca="false">H132+K132</f>
        <v>0</v>
      </c>
    </row>
    <row r="133" customFormat="false" ht="32.8" hidden="false" customHeight="false" outlineLevel="0" collapsed="false">
      <c r="A133" s="66" t="s">
        <v>250</v>
      </c>
      <c r="B133" s="67" t="s">
        <v>251</v>
      </c>
      <c r="C133" s="68" t="s">
        <v>47</v>
      </c>
      <c r="D133" s="69" t="n">
        <v>196.09</v>
      </c>
      <c r="E133" s="70" t="n">
        <v>33.079445</v>
      </c>
      <c r="F133" s="71" t="n">
        <v>0</v>
      </c>
      <c r="G133" s="72" t="n">
        <f aca="false">F133*E133</f>
        <v>0</v>
      </c>
      <c r="H133" s="73" t="n">
        <f aca="false">F133/D133</f>
        <v>0</v>
      </c>
      <c r="I133" s="69"/>
      <c r="J133" s="74" t="n">
        <f aca="false">I133*E133</f>
        <v>0</v>
      </c>
      <c r="K133" s="73" t="n">
        <f aca="false">I133/D133</f>
        <v>0</v>
      </c>
      <c r="L133" s="75" t="n">
        <f aca="false">F133+I133</f>
        <v>0</v>
      </c>
      <c r="M133" s="76" t="n">
        <f aca="false">G133+J133</f>
        <v>0</v>
      </c>
      <c r="N133" s="77" t="n">
        <f aca="false">H133+K133</f>
        <v>0</v>
      </c>
    </row>
    <row r="134" s="83" customFormat="true" ht="13.8" hidden="false" customHeight="false" outlineLevel="0" collapsed="false">
      <c r="A134" s="57" t="s">
        <v>252</v>
      </c>
      <c r="B134" s="85" t="s">
        <v>239</v>
      </c>
      <c r="C134" s="59"/>
      <c r="D134" s="60"/>
      <c r="E134" s="82"/>
      <c r="F134" s="61"/>
      <c r="G134" s="62"/>
      <c r="H134" s="63"/>
      <c r="I134" s="62"/>
      <c r="J134" s="65"/>
      <c r="K134" s="63"/>
      <c r="L134" s="62"/>
      <c r="M134" s="65"/>
      <c r="N134" s="63"/>
      <c r="XFA134" s="0"/>
      <c r="XFB134" s="0"/>
      <c r="XFC134" s="1"/>
      <c r="XFD134" s="1"/>
    </row>
    <row r="135" customFormat="false" ht="32.8" hidden="false" customHeight="false" outlineLevel="0" collapsed="false">
      <c r="A135" s="66" t="s">
        <v>253</v>
      </c>
      <c r="B135" s="67" t="s">
        <v>254</v>
      </c>
      <c r="C135" s="68" t="s">
        <v>47</v>
      </c>
      <c r="D135" s="69" t="n">
        <v>315.72</v>
      </c>
      <c r="E135" s="70" t="n">
        <v>90.690264</v>
      </c>
      <c r="F135" s="71" t="n">
        <v>0</v>
      </c>
      <c r="G135" s="72" t="n">
        <f aca="false">F135*E135</f>
        <v>0</v>
      </c>
      <c r="H135" s="73" t="n">
        <f aca="false">F135/D135</f>
        <v>0</v>
      </c>
      <c r="I135" s="69"/>
      <c r="J135" s="74" t="n">
        <f aca="false">I135*E135</f>
        <v>0</v>
      </c>
      <c r="K135" s="73" t="n">
        <f aca="false">I135/D135</f>
        <v>0</v>
      </c>
      <c r="L135" s="75" t="n">
        <f aca="false">F135+I135</f>
        <v>0</v>
      </c>
      <c r="M135" s="76" t="n">
        <f aca="false">G135+J135</f>
        <v>0</v>
      </c>
      <c r="N135" s="77" t="n">
        <f aca="false">H135+K135</f>
        <v>0</v>
      </c>
    </row>
    <row r="136" customFormat="false" ht="32.8" hidden="false" customHeight="false" outlineLevel="0" collapsed="false">
      <c r="A136" s="66" t="s">
        <v>255</v>
      </c>
      <c r="B136" s="67" t="s">
        <v>256</v>
      </c>
      <c r="C136" s="68" t="s">
        <v>47</v>
      </c>
      <c r="D136" s="69" t="n">
        <v>140.48</v>
      </c>
      <c r="E136" s="70" t="n">
        <v>103.347279</v>
      </c>
      <c r="F136" s="71" t="n">
        <v>0</v>
      </c>
      <c r="G136" s="72" t="n">
        <f aca="false">F136*E136</f>
        <v>0</v>
      </c>
      <c r="H136" s="73" t="n">
        <f aca="false">F136/D136</f>
        <v>0</v>
      </c>
      <c r="I136" s="69"/>
      <c r="J136" s="74" t="n">
        <f aca="false">I136*E136</f>
        <v>0</v>
      </c>
      <c r="K136" s="73" t="n">
        <f aca="false">I136/D136</f>
        <v>0</v>
      </c>
      <c r="L136" s="75" t="n">
        <f aca="false">F136+I136</f>
        <v>0</v>
      </c>
      <c r="M136" s="76" t="n">
        <f aca="false">G136+J136</f>
        <v>0</v>
      </c>
      <c r="N136" s="77" t="n">
        <f aca="false">H136+K136</f>
        <v>0</v>
      </c>
    </row>
    <row r="137" customFormat="false" ht="32.8" hidden="false" customHeight="false" outlineLevel="0" collapsed="false">
      <c r="A137" s="66" t="s">
        <v>257</v>
      </c>
      <c r="B137" s="67" t="s">
        <v>258</v>
      </c>
      <c r="C137" s="68" t="s">
        <v>47</v>
      </c>
      <c r="D137" s="69" t="n">
        <v>311.36</v>
      </c>
      <c r="E137" s="70" t="n">
        <v>67.247271</v>
      </c>
      <c r="F137" s="71" t="n">
        <v>0</v>
      </c>
      <c r="G137" s="72" t="n">
        <f aca="false">F137*E137</f>
        <v>0</v>
      </c>
      <c r="H137" s="73" t="n">
        <f aca="false">F137/D137</f>
        <v>0</v>
      </c>
      <c r="I137" s="69"/>
      <c r="J137" s="74" t="n">
        <f aca="false">I137*E137</f>
        <v>0</v>
      </c>
      <c r="K137" s="73" t="n">
        <f aca="false">I137/D137</f>
        <v>0</v>
      </c>
      <c r="L137" s="75" t="n">
        <f aca="false">F137+I137</f>
        <v>0</v>
      </c>
      <c r="M137" s="76" t="n">
        <f aca="false">G137+J137</f>
        <v>0</v>
      </c>
      <c r="N137" s="77" t="n">
        <f aca="false">H137+K137</f>
        <v>0</v>
      </c>
    </row>
    <row r="138" customFormat="false" ht="22.35" hidden="false" customHeight="false" outlineLevel="0" collapsed="false">
      <c r="A138" s="66" t="s">
        <v>259</v>
      </c>
      <c r="B138" s="67" t="s">
        <v>260</v>
      </c>
      <c r="C138" s="68" t="s">
        <v>47</v>
      </c>
      <c r="D138" s="69" t="n">
        <v>18.3</v>
      </c>
      <c r="E138" s="70" t="n">
        <v>139.483974</v>
      </c>
      <c r="F138" s="71" t="n">
        <v>0</v>
      </c>
      <c r="G138" s="72" t="n">
        <f aca="false">F138*E138</f>
        <v>0</v>
      </c>
      <c r="H138" s="73" t="n">
        <f aca="false">F138/D138</f>
        <v>0</v>
      </c>
      <c r="I138" s="69"/>
      <c r="J138" s="74" t="n">
        <f aca="false">I138*E138</f>
        <v>0</v>
      </c>
      <c r="K138" s="73" t="n">
        <f aca="false">I138/D138</f>
        <v>0</v>
      </c>
      <c r="L138" s="75" t="n">
        <f aca="false">F138+I138</f>
        <v>0</v>
      </c>
      <c r="M138" s="76" t="n">
        <f aca="false">G138+J138</f>
        <v>0</v>
      </c>
      <c r="N138" s="77" t="n">
        <f aca="false">H138+K138</f>
        <v>0</v>
      </c>
    </row>
    <row r="139" customFormat="false" ht="53.7" hidden="false" customHeight="false" outlineLevel="0" collapsed="false">
      <c r="A139" s="66" t="s">
        <v>261</v>
      </c>
      <c r="B139" s="67" t="s">
        <v>262</v>
      </c>
      <c r="C139" s="68" t="s">
        <v>32</v>
      </c>
      <c r="D139" s="69" t="n">
        <v>62.21</v>
      </c>
      <c r="E139" s="70" t="n">
        <v>48.67142</v>
      </c>
      <c r="F139" s="71" t="n">
        <v>0</v>
      </c>
      <c r="G139" s="72" t="n">
        <f aca="false">F139*E139</f>
        <v>0</v>
      </c>
      <c r="H139" s="73" t="n">
        <f aca="false">F139/D139</f>
        <v>0</v>
      </c>
      <c r="I139" s="69"/>
      <c r="J139" s="74" t="n">
        <f aca="false">I139*E139</f>
        <v>0</v>
      </c>
      <c r="K139" s="73" t="n">
        <f aca="false">I139/D139</f>
        <v>0</v>
      </c>
      <c r="L139" s="75" t="n">
        <f aca="false">F139+I139</f>
        <v>0</v>
      </c>
      <c r="M139" s="76" t="n">
        <f aca="false">G139+J139</f>
        <v>0</v>
      </c>
      <c r="N139" s="77" t="n">
        <f aca="false">H139+K139</f>
        <v>0</v>
      </c>
    </row>
    <row r="140" customFormat="false" ht="53.7" hidden="false" customHeight="false" outlineLevel="0" collapsed="false">
      <c r="A140" s="66" t="s">
        <v>263</v>
      </c>
      <c r="B140" s="67" t="s">
        <v>264</v>
      </c>
      <c r="C140" s="68" t="s">
        <v>32</v>
      </c>
      <c r="D140" s="69" t="n">
        <v>13.5</v>
      </c>
      <c r="E140" s="70" t="n">
        <v>45.601941</v>
      </c>
      <c r="F140" s="71" t="n">
        <v>0</v>
      </c>
      <c r="G140" s="72" t="n">
        <f aca="false">F140*E140</f>
        <v>0</v>
      </c>
      <c r="H140" s="73" t="n">
        <f aca="false">F140/D140</f>
        <v>0</v>
      </c>
      <c r="I140" s="69"/>
      <c r="J140" s="74" t="n">
        <f aca="false">I140*E140</f>
        <v>0</v>
      </c>
      <c r="K140" s="73" t="n">
        <f aca="false">I140/D140</f>
        <v>0</v>
      </c>
      <c r="L140" s="75" t="n">
        <f aca="false">F140+I140</f>
        <v>0</v>
      </c>
      <c r="M140" s="76" t="n">
        <f aca="false">G140+J140</f>
        <v>0</v>
      </c>
      <c r="N140" s="77" t="n">
        <f aca="false">H140+K140</f>
        <v>0</v>
      </c>
    </row>
    <row r="141" customFormat="false" ht="32.8" hidden="false" customHeight="false" outlineLevel="0" collapsed="false">
      <c r="A141" s="66" t="s">
        <v>265</v>
      </c>
      <c r="B141" s="67" t="s">
        <v>266</v>
      </c>
      <c r="C141" s="68" t="s">
        <v>47</v>
      </c>
      <c r="D141" s="69" t="n">
        <v>62.71</v>
      </c>
      <c r="E141" s="70" t="n">
        <v>141.196034</v>
      </c>
      <c r="F141" s="71" t="n">
        <v>0</v>
      </c>
      <c r="G141" s="72" t="n">
        <f aca="false">F141*E141</f>
        <v>0</v>
      </c>
      <c r="H141" s="73" t="n">
        <f aca="false">F141/D141</f>
        <v>0</v>
      </c>
      <c r="I141" s="69"/>
      <c r="J141" s="74" t="n">
        <f aca="false">I141*E141</f>
        <v>0</v>
      </c>
      <c r="K141" s="73" t="n">
        <f aca="false">I141/D141</f>
        <v>0</v>
      </c>
      <c r="L141" s="75" t="n">
        <f aca="false">F141+I141</f>
        <v>0</v>
      </c>
      <c r="M141" s="76" t="n">
        <f aca="false">G141+J141</f>
        <v>0</v>
      </c>
      <c r="N141" s="77" t="n">
        <f aca="false">H141+K141</f>
        <v>0</v>
      </c>
    </row>
    <row r="142" customFormat="false" ht="32.8" hidden="false" customHeight="false" outlineLevel="0" collapsed="false">
      <c r="A142" s="66" t="s">
        <v>267</v>
      </c>
      <c r="B142" s="67" t="s">
        <v>268</v>
      </c>
      <c r="C142" s="68" t="s">
        <v>47</v>
      </c>
      <c r="D142" s="69" t="n">
        <v>404</v>
      </c>
      <c r="E142" s="70" t="n">
        <v>105.499583</v>
      </c>
      <c r="F142" s="71" t="n">
        <v>0</v>
      </c>
      <c r="G142" s="72" t="n">
        <f aca="false">F142*E142</f>
        <v>0</v>
      </c>
      <c r="H142" s="73" t="n">
        <f aca="false">F142/D142</f>
        <v>0</v>
      </c>
      <c r="I142" s="69"/>
      <c r="J142" s="74" t="n">
        <f aca="false">I142*E142</f>
        <v>0</v>
      </c>
      <c r="K142" s="73" t="n">
        <f aca="false">I142/D142</f>
        <v>0</v>
      </c>
      <c r="L142" s="75" t="n">
        <f aca="false">F142+I142</f>
        <v>0</v>
      </c>
      <c r="M142" s="76" t="n">
        <f aca="false">G142+J142</f>
        <v>0</v>
      </c>
      <c r="N142" s="77" t="n">
        <f aca="false">H142+K142</f>
        <v>0</v>
      </c>
      <c r="XFC142" s="83"/>
      <c r="XFD142" s="83"/>
    </row>
    <row r="143" s="83" customFormat="true" ht="13.8" hidden="false" customHeight="false" outlineLevel="0" collapsed="false">
      <c r="A143" s="57" t="s">
        <v>269</v>
      </c>
      <c r="B143" s="85" t="s">
        <v>270</v>
      </c>
      <c r="C143" s="59"/>
      <c r="D143" s="60"/>
      <c r="E143" s="82"/>
      <c r="F143" s="61"/>
      <c r="G143" s="62"/>
      <c r="H143" s="63"/>
      <c r="I143" s="62"/>
      <c r="J143" s="65"/>
      <c r="K143" s="63"/>
      <c r="L143" s="62"/>
      <c r="M143" s="65"/>
      <c r="N143" s="63"/>
      <c r="XFA143" s="0"/>
      <c r="XFB143" s="0"/>
      <c r="XFC143" s="1"/>
      <c r="XFD143" s="1"/>
    </row>
    <row r="144" customFormat="false" ht="13.8" hidden="false" customHeight="false" outlineLevel="0" collapsed="false">
      <c r="A144" s="66" t="s">
        <v>271</v>
      </c>
      <c r="B144" s="67" t="s">
        <v>272</v>
      </c>
      <c r="C144" s="68" t="s">
        <v>32</v>
      </c>
      <c r="D144" s="69" t="n">
        <v>237.02</v>
      </c>
      <c r="E144" s="70" t="n">
        <v>63.859838</v>
      </c>
      <c r="F144" s="71" t="n">
        <v>0</v>
      </c>
      <c r="G144" s="72" t="n">
        <f aca="false">F144*E144</f>
        <v>0</v>
      </c>
      <c r="H144" s="73" t="n">
        <f aca="false">F144/D144</f>
        <v>0</v>
      </c>
      <c r="I144" s="69"/>
      <c r="J144" s="74" t="n">
        <f aca="false">I144*E144</f>
        <v>0</v>
      </c>
      <c r="K144" s="73" t="n">
        <f aca="false">I144/D144</f>
        <v>0</v>
      </c>
      <c r="L144" s="75" t="n">
        <f aca="false">F144+I144</f>
        <v>0</v>
      </c>
      <c r="M144" s="76" t="n">
        <f aca="false">G144+J144</f>
        <v>0</v>
      </c>
      <c r="N144" s="77" t="n">
        <f aca="false">H144+K144</f>
        <v>0</v>
      </c>
    </row>
    <row r="145" customFormat="false" ht="22.35" hidden="false" customHeight="false" outlineLevel="0" collapsed="false">
      <c r="A145" s="66" t="s">
        <v>273</v>
      </c>
      <c r="B145" s="67" t="s">
        <v>274</v>
      </c>
      <c r="C145" s="68" t="s">
        <v>32</v>
      </c>
      <c r="D145" s="69" t="n">
        <v>31.6</v>
      </c>
      <c r="E145" s="70" t="n">
        <v>53.795371</v>
      </c>
      <c r="F145" s="71" t="n">
        <v>0</v>
      </c>
      <c r="G145" s="72" t="n">
        <f aca="false">F145*E145</f>
        <v>0</v>
      </c>
      <c r="H145" s="73" t="n">
        <f aca="false">F145/D145</f>
        <v>0</v>
      </c>
      <c r="I145" s="69"/>
      <c r="J145" s="74" t="n">
        <f aca="false">I145*E145</f>
        <v>0</v>
      </c>
      <c r="K145" s="73" t="n">
        <f aca="false">I145/D145</f>
        <v>0</v>
      </c>
      <c r="L145" s="75" t="n">
        <f aca="false">F145+I145</f>
        <v>0</v>
      </c>
      <c r="M145" s="76" t="n">
        <f aca="false">G145+J145</f>
        <v>0</v>
      </c>
      <c r="N145" s="77" t="n">
        <f aca="false">H145+K145</f>
        <v>0</v>
      </c>
      <c r="XFC145" s="83"/>
      <c r="XFD145" s="83"/>
    </row>
    <row r="146" customFormat="false" ht="32.8" hidden="false" customHeight="false" outlineLevel="0" collapsed="false">
      <c r="A146" s="66" t="s">
        <v>275</v>
      </c>
      <c r="B146" s="67" t="s">
        <v>276</v>
      </c>
      <c r="C146" s="68" t="s">
        <v>32</v>
      </c>
      <c r="D146" s="69" t="n">
        <v>45.8</v>
      </c>
      <c r="E146" s="70" t="n">
        <v>74.658045</v>
      </c>
      <c r="F146" s="71" t="n">
        <v>0</v>
      </c>
      <c r="G146" s="72" t="n">
        <f aca="false">F146*E146</f>
        <v>0</v>
      </c>
      <c r="H146" s="73" t="n">
        <f aca="false">F146/D146</f>
        <v>0</v>
      </c>
      <c r="I146" s="69"/>
      <c r="J146" s="74" t="n">
        <f aca="false">I146*E146</f>
        <v>0</v>
      </c>
      <c r="K146" s="73" t="n">
        <f aca="false">I146/D146</f>
        <v>0</v>
      </c>
      <c r="L146" s="75" t="n">
        <f aca="false">F146+I146</f>
        <v>0</v>
      </c>
      <c r="M146" s="76" t="n">
        <f aca="false">G146+J146</f>
        <v>0</v>
      </c>
      <c r="N146" s="77" t="n">
        <f aca="false">H146+K146</f>
        <v>0</v>
      </c>
    </row>
    <row r="147" customFormat="false" ht="22.35" hidden="false" customHeight="false" outlineLevel="0" collapsed="false">
      <c r="A147" s="66" t="s">
        <v>277</v>
      </c>
      <c r="B147" s="67" t="s">
        <v>215</v>
      </c>
      <c r="C147" s="68" t="s">
        <v>32</v>
      </c>
      <c r="D147" s="69" t="n">
        <v>129.04</v>
      </c>
      <c r="E147" s="70" t="n">
        <v>78.106623</v>
      </c>
      <c r="F147" s="71" t="n">
        <v>0</v>
      </c>
      <c r="G147" s="72" t="n">
        <f aca="false">F147*E147</f>
        <v>0</v>
      </c>
      <c r="H147" s="73" t="n">
        <f aca="false">F147/D147</f>
        <v>0</v>
      </c>
      <c r="I147" s="69"/>
      <c r="J147" s="74" t="n">
        <f aca="false">I147*E147</f>
        <v>0</v>
      </c>
      <c r="K147" s="73" t="n">
        <f aca="false">I147/D147</f>
        <v>0</v>
      </c>
      <c r="L147" s="75" t="n">
        <f aca="false">F147+I147</f>
        <v>0</v>
      </c>
      <c r="M147" s="76" t="n">
        <f aca="false">G147+J147</f>
        <v>0</v>
      </c>
      <c r="N147" s="77" t="n">
        <f aca="false">H147+K147</f>
        <v>0</v>
      </c>
    </row>
    <row r="148" customFormat="false" ht="13.8" hidden="false" customHeight="false" outlineLevel="0" collapsed="false">
      <c r="A148" s="48" t="n">
        <v>14</v>
      </c>
      <c r="B148" s="49" t="s">
        <v>278</v>
      </c>
      <c r="C148" s="50"/>
      <c r="D148" s="51"/>
      <c r="E148" s="81"/>
      <c r="F148" s="52"/>
      <c r="G148" s="53"/>
      <c r="H148" s="54"/>
      <c r="I148" s="53"/>
      <c r="J148" s="56" t="n">
        <f aca="false">SUM(J149:J176)</f>
        <v>0</v>
      </c>
      <c r="K148" s="54"/>
      <c r="L148" s="53"/>
      <c r="M148" s="56" t="n">
        <f aca="false">SUM(M149:M176)</f>
        <v>0</v>
      </c>
      <c r="N148" s="54"/>
    </row>
    <row r="149" s="83" customFormat="true" ht="13.8" hidden="false" customHeight="false" outlineLevel="0" collapsed="false">
      <c r="A149" s="57" t="s">
        <v>279</v>
      </c>
      <c r="B149" s="85" t="s">
        <v>280</v>
      </c>
      <c r="C149" s="59"/>
      <c r="D149" s="60"/>
      <c r="E149" s="82"/>
      <c r="F149" s="61"/>
      <c r="G149" s="62"/>
      <c r="H149" s="63"/>
      <c r="I149" s="62"/>
      <c r="J149" s="65"/>
      <c r="K149" s="63"/>
      <c r="L149" s="62"/>
      <c r="M149" s="65"/>
      <c r="N149" s="63"/>
      <c r="XFA149" s="0"/>
      <c r="XFB149" s="0"/>
      <c r="XFC149" s="1"/>
      <c r="XFD149" s="1"/>
    </row>
    <row r="150" customFormat="false" ht="32.8" hidden="false" customHeight="false" outlineLevel="0" collapsed="false">
      <c r="A150" s="66" t="s">
        <v>281</v>
      </c>
      <c r="B150" s="67" t="s">
        <v>282</v>
      </c>
      <c r="C150" s="68" t="s">
        <v>32</v>
      </c>
      <c r="D150" s="69" t="n">
        <v>87.1</v>
      </c>
      <c r="E150" s="70" t="n">
        <v>39.732021</v>
      </c>
      <c r="F150" s="71" t="n">
        <v>0</v>
      </c>
      <c r="G150" s="72" t="n">
        <f aca="false">F150*E150</f>
        <v>0</v>
      </c>
      <c r="H150" s="73" t="n">
        <f aca="false">F150/D150</f>
        <v>0</v>
      </c>
      <c r="I150" s="69"/>
      <c r="J150" s="74" t="n">
        <f aca="false">I150*E150</f>
        <v>0</v>
      </c>
      <c r="K150" s="73" t="n">
        <f aca="false">I150/D150</f>
        <v>0</v>
      </c>
      <c r="L150" s="75" t="n">
        <f aca="false">F150+I150</f>
        <v>0</v>
      </c>
      <c r="M150" s="76" t="n">
        <f aca="false">G150+J150</f>
        <v>0</v>
      </c>
      <c r="N150" s="77" t="n">
        <f aca="false">H150+K150</f>
        <v>0</v>
      </c>
    </row>
    <row r="151" customFormat="false" ht="32.8" hidden="false" customHeight="false" outlineLevel="0" collapsed="false">
      <c r="A151" s="66" t="s">
        <v>283</v>
      </c>
      <c r="B151" s="67" t="s">
        <v>284</v>
      </c>
      <c r="C151" s="68" t="s">
        <v>32</v>
      </c>
      <c r="D151" s="69" t="n">
        <v>43.1</v>
      </c>
      <c r="E151" s="70" t="n">
        <v>62.380129</v>
      </c>
      <c r="F151" s="71" t="n">
        <v>0</v>
      </c>
      <c r="G151" s="72" t="n">
        <f aca="false">F151*E151</f>
        <v>0</v>
      </c>
      <c r="H151" s="73" t="n">
        <f aca="false">F151/D151</f>
        <v>0</v>
      </c>
      <c r="I151" s="69"/>
      <c r="J151" s="74" t="n">
        <f aca="false">I151*E151</f>
        <v>0</v>
      </c>
      <c r="K151" s="73" t="n">
        <f aca="false">I151/D151</f>
        <v>0</v>
      </c>
      <c r="L151" s="75" t="n">
        <f aca="false">F151+I151</f>
        <v>0</v>
      </c>
      <c r="M151" s="76" t="n">
        <f aca="false">G151+J151</f>
        <v>0</v>
      </c>
      <c r="N151" s="77" t="n">
        <f aca="false">H151+K151</f>
        <v>0</v>
      </c>
    </row>
    <row r="152" s="83" customFormat="true" ht="13.8" hidden="false" customHeight="false" outlineLevel="0" collapsed="false">
      <c r="A152" s="57" t="s">
        <v>285</v>
      </c>
      <c r="B152" s="85" t="s">
        <v>286</v>
      </c>
      <c r="C152" s="59"/>
      <c r="D152" s="60"/>
      <c r="E152" s="82"/>
      <c r="F152" s="61"/>
      <c r="G152" s="62"/>
      <c r="H152" s="63"/>
      <c r="I152" s="62"/>
      <c r="J152" s="65"/>
      <c r="K152" s="63"/>
      <c r="L152" s="62"/>
      <c r="M152" s="65"/>
      <c r="N152" s="63"/>
      <c r="XFA152" s="0"/>
      <c r="XFB152" s="0"/>
      <c r="XFC152" s="1"/>
      <c r="XFD152" s="1"/>
    </row>
    <row r="153" customFormat="false" ht="32.8" hidden="false" customHeight="false" outlineLevel="0" collapsed="false">
      <c r="A153" s="66" t="s">
        <v>287</v>
      </c>
      <c r="B153" s="67" t="s">
        <v>288</v>
      </c>
      <c r="C153" s="68" t="s">
        <v>175</v>
      </c>
      <c r="D153" s="69" t="n">
        <v>19</v>
      </c>
      <c r="E153" s="70" t="n">
        <v>572.818589</v>
      </c>
      <c r="F153" s="71" t="n">
        <v>0</v>
      </c>
      <c r="G153" s="72" t="n">
        <f aca="false">F153*E153</f>
        <v>0</v>
      </c>
      <c r="H153" s="73" t="n">
        <f aca="false">F153/D153</f>
        <v>0</v>
      </c>
      <c r="I153" s="69"/>
      <c r="J153" s="74" t="n">
        <f aca="false">I153*E153</f>
        <v>0</v>
      </c>
      <c r="K153" s="73" t="n">
        <f aca="false">I153/D153</f>
        <v>0</v>
      </c>
      <c r="L153" s="75" t="n">
        <f aca="false">F153+I153</f>
        <v>0</v>
      </c>
      <c r="M153" s="76" t="n">
        <f aca="false">G153+J153</f>
        <v>0</v>
      </c>
      <c r="N153" s="77" t="n">
        <f aca="false">H153+K153</f>
        <v>0</v>
      </c>
    </row>
    <row r="154" customFormat="false" ht="32.8" hidden="false" customHeight="false" outlineLevel="0" collapsed="false">
      <c r="A154" s="66" t="s">
        <v>289</v>
      </c>
      <c r="B154" s="67" t="s">
        <v>290</v>
      </c>
      <c r="C154" s="68" t="s">
        <v>175</v>
      </c>
      <c r="D154" s="69" t="n">
        <v>1</v>
      </c>
      <c r="E154" s="70" t="n">
        <v>218.715665</v>
      </c>
      <c r="F154" s="71" t="n">
        <v>0</v>
      </c>
      <c r="G154" s="72" t="n">
        <f aca="false">F154*E154</f>
        <v>0</v>
      </c>
      <c r="H154" s="73" t="n">
        <f aca="false">F154/D154</f>
        <v>0</v>
      </c>
      <c r="I154" s="69"/>
      <c r="J154" s="74" t="n">
        <f aca="false">I154*E154</f>
        <v>0</v>
      </c>
      <c r="K154" s="73" t="n">
        <f aca="false">I154/D154</f>
        <v>0</v>
      </c>
      <c r="L154" s="75" t="n">
        <f aca="false">F154+I154</f>
        <v>0</v>
      </c>
      <c r="M154" s="76" t="n">
        <f aca="false">G154+J154</f>
        <v>0</v>
      </c>
      <c r="N154" s="77" t="n">
        <f aca="false">H154+K154</f>
        <v>0</v>
      </c>
    </row>
    <row r="155" s="83" customFormat="true" ht="13.8" hidden="false" customHeight="false" outlineLevel="0" collapsed="false">
      <c r="A155" s="57" t="s">
        <v>291</v>
      </c>
      <c r="B155" s="85" t="s">
        <v>292</v>
      </c>
      <c r="C155" s="59"/>
      <c r="D155" s="60"/>
      <c r="E155" s="82"/>
      <c r="F155" s="61"/>
      <c r="G155" s="62"/>
      <c r="H155" s="63"/>
      <c r="I155" s="62"/>
      <c r="J155" s="65"/>
      <c r="K155" s="63"/>
      <c r="L155" s="62"/>
      <c r="M155" s="65"/>
      <c r="N155" s="63"/>
      <c r="XFA155" s="0"/>
      <c r="XFB155" s="0"/>
      <c r="XFC155" s="1"/>
      <c r="XFD155" s="1"/>
    </row>
    <row r="156" customFormat="false" ht="22.35" hidden="false" customHeight="false" outlineLevel="0" collapsed="false">
      <c r="A156" s="66" t="s">
        <v>287</v>
      </c>
      <c r="B156" s="67" t="s">
        <v>293</v>
      </c>
      <c r="C156" s="68" t="s">
        <v>32</v>
      </c>
      <c r="D156" s="69" t="n">
        <v>25.9</v>
      </c>
      <c r="E156" s="70" t="n">
        <v>20.312369</v>
      </c>
      <c r="F156" s="71" t="n">
        <v>0</v>
      </c>
      <c r="G156" s="72" t="n">
        <f aca="false">F156*E156</f>
        <v>0</v>
      </c>
      <c r="H156" s="73" t="n">
        <f aca="false">F156/D156</f>
        <v>0</v>
      </c>
      <c r="I156" s="69"/>
      <c r="J156" s="74" t="n">
        <f aca="false">I156*E156</f>
        <v>0</v>
      </c>
      <c r="K156" s="73" t="n">
        <f aca="false">I156/D156</f>
        <v>0</v>
      </c>
      <c r="L156" s="75" t="n">
        <f aca="false">F156+I156</f>
        <v>0</v>
      </c>
      <c r="M156" s="76" t="n">
        <f aca="false">G156+J156</f>
        <v>0</v>
      </c>
      <c r="N156" s="77" t="n">
        <f aca="false">H156+K156</f>
        <v>0</v>
      </c>
    </row>
    <row r="157" customFormat="false" ht="22.35" hidden="false" customHeight="false" outlineLevel="0" collapsed="false">
      <c r="A157" s="66" t="s">
        <v>289</v>
      </c>
      <c r="B157" s="67" t="s">
        <v>294</v>
      </c>
      <c r="C157" s="68" t="s">
        <v>32</v>
      </c>
      <c r="D157" s="69" t="n">
        <v>273.8</v>
      </c>
      <c r="E157" s="70" t="n">
        <v>23.406306</v>
      </c>
      <c r="F157" s="71" t="n">
        <v>0</v>
      </c>
      <c r="G157" s="72" t="n">
        <f aca="false">F157*E157</f>
        <v>0</v>
      </c>
      <c r="H157" s="73" t="n">
        <f aca="false">F157/D157</f>
        <v>0</v>
      </c>
      <c r="I157" s="69"/>
      <c r="J157" s="74" t="n">
        <f aca="false">I157*E157</f>
        <v>0</v>
      </c>
      <c r="K157" s="73" t="n">
        <f aca="false">I157/D157</f>
        <v>0</v>
      </c>
      <c r="L157" s="75" t="n">
        <f aca="false">F157+I157</f>
        <v>0</v>
      </c>
      <c r="M157" s="76" t="n">
        <f aca="false">G157+J157</f>
        <v>0</v>
      </c>
      <c r="N157" s="77" t="n">
        <f aca="false">H157+K157</f>
        <v>0</v>
      </c>
    </row>
    <row r="158" customFormat="false" ht="22.35" hidden="false" customHeight="false" outlineLevel="0" collapsed="false">
      <c r="A158" s="66" t="s">
        <v>295</v>
      </c>
      <c r="B158" s="67" t="s">
        <v>296</v>
      </c>
      <c r="C158" s="68" t="s">
        <v>32</v>
      </c>
      <c r="D158" s="69" t="n">
        <v>26.7</v>
      </c>
      <c r="E158" s="70" t="n">
        <v>32.467995</v>
      </c>
      <c r="F158" s="71" t="n">
        <v>0</v>
      </c>
      <c r="G158" s="72" t="n">
        <f aca="false">F158*E158</f>
        <v>0</v>
      </c>
      <c r="H158" s="73" t="n">
        <f aca="false">F158/D158</f>
        <v>0</v>
      </c>
      <c r="I158" s="69"/>
      <c r="J158" s="74" t="n">
        <f aca="false">I158*E158</f>
        <v>0</v>
      </c>
      <c r="K158" s="73" t="n">
        <f aca="false">I158/D158</f>
        <v>0</v>
      </c>
      <c r="L158" s="75" t="n">
        <f aca="false">F158+I158</f>
        <v>0</v>
      </c>
      <c r="M158" s="76" t="n">
        <f aca="false">G158+J158</f>
        <v>0</v>
      </c>
      <c r="N158" s="77" t="n">
        <f aca="false">H158+K158</f>
        <v>0</v>
      </c>
    </row>
    <row r="159" customFormat="false" ht="22.35" hidden="false" customHeight="false" outlineLevel="0" collapsed="false">
      <c r="A159" s="66" t="s">
        <v>297</v>
      </c>
      <c r="B159" s="67" t="s">
        <v>298</v>
      </c>
      <c r="C159" s="68" t="s">
        <v>32</v>
      </c>
      <c r="D159" s="69" t="n">
        <v>67</v>
      </c>
      <c r="E159" s="70" t="n">
        <v>19.19953</v>
      </c>
      <c r="F159" s="71" t="n">
        <v>0</v>
      </c>
      <c r="G159" s="72" t="n">
        <f aca="false">F159*E159</f>
        <v>0</v>
      </c>
      <c r="H159" s="73" t="n">
        <f aca="false">F159/D159</f>
        <v>0</v>
      </c>
      <c r="I159" s="69"/>
      <c r="J159" s="74" t="n">
        <f aca="false">I159*E159</f>
        <v>0</v>
      </c>
      <c r="K159" s="73" t="n">
        <f aca="false">I159/D159</f>
        <v>0</v>
      </c>
      <c r="L159" s="75" t="n">
        <f aca="false">F159+I159</f>
        <v>0</v>
      </c>
      <c r="M159" s="76" t="n">
        <f aca="false">G159+J159</f>
        <v>0</v>
      </c>
      <c r="N159" s="77" t="n">
        <f aca="false">H159+K159</f>
        <v>0</v>
      </c>
    </row>
    <row r="160" s="83" customFormat="true" ht="13.8" hidden="false" customHeight="false" outlineLevel="0" collapsed="false">
      <c r="A160" s="57" t="s">
        <v>299</v>
      </c>
      <c r="B160" s="85" t="s">
        <v>300</v>
      </c>
      <c r="C160" s="59"/>
      <c r="D160" s="60"/>
      <c r="E160" s="82"/>
      <c r="F160" s="61"/>
      <c r="G160" s="62"/>
      <c r="H160" s="63"/>
      <c r="I160" s="62"/>
      <c r="J160" s="65"/>
      <c r="K160" s="63"/>
      <c r="L160" s="62"/>
      <c r="M160" s="65"/>
      <c r="N160" s="63"/>
      <c r="XFA160" s="0"/>
      <c r="XFB160" s="0"/>
      <c r="XFC160" s="1"/>
      <c r="XFD160" s="1"/>
    </row>
    <row r="161" customFormat="false" ht="32.8" hidden="false" customHeight="false" outlineLevel="0" collapsed="false">
      <c r="A161" s="66" t="s">
        <v>301</v>
      </c>
      <c r="B161" s="67" t="s">
        <v>302</v>
      </c>
      <c r="C161" s="68" t="s">
        <v>32</v>
      </c>
      <c r="D161" s="69" t="n">
        <v>70.2</v>
      </c>
      <c r="E161" s="70" t="n">
        <v>22.158948</v>
      </c>
      <c r="F161" s="71" t="n">
        <v>0</v>
      </c>
      <c r="G161" s="72" t="n">
        <f aca="false">F161*E161</f>
        <v>0</v>
      </c>
      <c r="H161" s="73" t="n">
        <f aca="false">F161/D161</f>
        <v>0</v>
      </c>
      <c r="I161" s="69"/>
      <c r="J161" s="74" t="n">
        <f aca="false">I161*E161</f>
        <v>0</v>
      </c>
      <c r="K161" s="73" t="n">
        <f aca="false">I161/D161</f>
        <v>0</v>
      </c>
      <c r="L161" s="75" t="n">
        <f aca="false">F161+I161</f>
        <v>0</v>
      </c>
      <c r="M161" s="76" t="n">
        <f aca="false">G161+J161</f>
        <v>0</v>
      </c>
      <c r="N161" s="77" t="n">
        <f aca="false">H161+K161</f>
        <v>0</v>
      </c>
    </row>
    <row r="162" customFormat="false" ht="32.8" hidden="false" customHeight="false" outlineLevel="0" collapsed="false">
      <c r="A162" s="66" t="s">
        <v>303</v>
      </c>
      <c r="B162" s="67" t="s">
        <v>304</v>
      </c>
      <c r="C162" s="68" t="s">
        <v>32</v>
      </c>
      <c r="D162" s="69" t="n">
        <v>43.3</v>
      </c>
      <c r="E162" s="70" t="n">
        <v>28.542486</v>
      </c>
      <c r="F162" s="71" t="n">
        <v>0</v>
      </c>
      <c r="G162" s="72" t="n">
        <f aca="false">F162*E162</f>
        <v>0</v>
      </c>
      <c r="H162" s="73" t="n">
        <f aca="false">F162/D162</f>
        <v>0</v>
      </c>
      <c r="I162" s="69"/>
      <c r="J162" s="74" t="n">
        <f aca="false">I162*E162</f>
        <v>0</v>
      </c>
      <c r="K162" s="73" t="n">
        <f aca="false">I162/D162</f>
        <v>0</v>
      </c>
      <c r="L162" s="75" t="n">
        <f aca="false">F162+I162</f>
        <v>0</v>
      </c>
      <c r="M162" s="76" t="n">
        <f aca="false">G162+J162</f>
        <v>0</v>
      </c>
      <c r="N162" s="77" t="n">
        <f aca="false">H162+K162</f>
        <v>0</v>
      </c>
    </row>
    <row r="163" customFormat="false" ht="32.8" hidden="false" customHeight="false" outlineLevel="0" collapsed="false">
      <c r="A163" s="66" t="s">
        <v>305</v>
      </c>
      <c r="B163" s="67" t="s">
        <v>306</v>
      </c>
      <c r="C163" s="68" t="s">
        <v>32</v>
      </c>
      <c r="D163" s="69" t="n">
        <v>16.3</v>
      </c>
      <c r="E163" s="70" t="n">
        <v>35.696451</v>
      </c>
      <c r="F163" s="71" t="n">
        <v>0</v>
      </c>
      <c r="G163" s="72" t="n">
        <f aca="false">F163*E163</f>
        <v>0</v>
      </c>
      <c r="H163" s="73" t="n">
        <f aca="false">F163/D163</f>
        <v>0</v>
      </c>
      <c r="I163" s="69"/>
      <c r="J163" s="74" t="n">
        <f aca="false">I163*E163</f>
        <v>0</v>
      </c>
      <c r="K163" s="73" t="n">
        <f aca="false">I163/D163</f>
        <v>0</v>
      </c>
      <c r="L163" s="75" t="n">
        <f aca="false">F163+I163</f>
        <v>0</v>
      </c>
      <c r="M163" s="76" t="n">
        <f aca="false">G163+J163</f>
        <v>0</v>
      </c>
      <c r="N163" s="77" t="n">
        <f aca="false">H163+K163</f>
        <v>0</v>
      </c>
    </row>
    <row r="164" customFormat="false" ht="32.8" hidden="false" customHeight="false" outlineLevel="0" collapsed="false">
      <c r="A164" s="66" t="s">
        <v>307</v>
      </c>
      <c r="B164" s="67" t="s">
        <v>282</v>
      </c>
      <c r="C164" s="68" t="s">
        <v>32</v>
      </c>
      <c r="D164" s="69" t="n">
        <v>18.4</v>
      </c>
      <c r="E164" s="70" t="n">
        <v>39.732021</v>
      </c>
      <c r="F164" s="71" t="n">
        <v>0</v>
      </c>
      <c r="G164" s="72" t="n">
        <f aca="false">F164*E164</f>
        <v>0</v>
      </c>
      <c r="H164" s="73" t="n">
        <f aca="false">F164/D164</f>
        <v>0</v>
      </c>
      <c r="I164" s="69"/>
      <c r="J164" s="74" t="n">
        <f aca="false">I164*E164</f>
        <v>0</v>
      </c>
      <c r="K164" s="73" t="n">
        <f aca="false">I164/D164</f>
        <v>0</v>
      </c>
      <c r="L164" s="75" t="n">
        <f aca="false">F164+I164</f>
        <v>0</v>
      </c>
      <c r="M164" s="76" t="n">
        <f aca="false">G164+J164</f>
        <v>0</v>
      </c>
      <c r="N164" s="77" t="n">
        <f aca="false">H164+K164</f>
        <v>0</v>
      </c>
    </row>
    <row r="165" customFormat="false" ht="32.8" hidden="false" customHeight="false" outlineLevel="0" collapsed="false">
      <c r="A165" s="66" t="s">
        <v>308</v>
      </c>
      <c r="B165" s="67" t="s">
        <v>284</v>
      </c>
      <c r="C165" s="68" t="s">
        <v>32</v>
      </c>
      <c r="D165" s="69" t="n">
        <v>8.3</v>
      </c>
      <c r="E165" s="70" t="n">
        <v>62.380129</v>
      </c>
      <c r="F165" s="71" t="n">
        <v>0</v>
      </c>
      <c r="G165" s="72" t="n">
        <f aca="false">F165*E165</f>
        <v>0</v>
      </c>
      <c r="H165" s="73" t="n">
        <f aca="false">F165/D165</f>
        <v>0</v>
      </c>
      <c r="I165" s="69"/>
      <c r="J165" s="74" t="n">
        <f aca="false">I165*E165</f>
        <v>0</v>
      </c>
      <c r="K165" s="73" t="n">
        <f aca="false">I165/D165</f>
        <v>0</v>
      </c>
      <c r="L165" s="75" t="n">
        <f aca="false">F165+I165</f>
        <v>0</v>
      </c>
      <c r="M165" s="76" t="n">
        <f aca="false">G165+J165</f>
        <v>0</v>
      </c>
      <c r="N165" s="77" t="n">
        <f aca="false">H165+K165</f>
        <v>0</v>
      </c>
    </row>
    <row r="166" s="83" customFormat="true" ht="13.8" hidden="false" customHeight="false" outlineLevel="0" collapsed="false">
      <c r="A166" s="57" t="s">
        <v>309</v>
      </c>
      <c r="B166" s="85" t="s">
        <v>310</v>
      </c>
      <c r="C166" s="59"/>
      <c r="D166" s="60"/>
      <c r="E166" s="82"/>
      <c r="F166" s="61"/>
      <c r="G166" s="62"/>
      <c r="H166" s="63"/>
      <c r="I166" s="62"/>
      <c r="J166" s="65"/>
      <c r="K166" s="63"/>
      <c r="L166" s="62"/>
      <c r="M166" s="65"/>
      <c r="N166" s="63"/>
      <c r="XFA166" s="0"/>
      <c r="XFB166" s="0"/>
      <c r="XFC166" s="1"/>
      <c r="XFD166" s="1"/>
    </row>
    <row r="167" customFormat="false" ht="32.8" hidden="false" customHeight="false" outlineLevel="0" collapsed="false">
      <c r="A167" s="66" t="s">
        <v>311</v>
      </c>
      <c r="B167" s="67" t="s">
        <v>312</v>
      </c>
      <c r="C167" s="68" t="s">
        <v>199</v>
      </c>
      <c r="D167" s="69" t="n">
        <v>5</v>
      </c>
      <c r="E167" s="70" t="n">
        <v>46.506887</v>
      </c>
      <c r="F167" s="71" t="n">
        <v>0</v>
      </c>
      <c r="G167" s="72" t="n">
        <f aca="false">F167*E167</f>
        <v>0</v>
      </c>
      <c r="H167" s="73" t="n">
        <f aca="false">F167/D167</f>
        <v>0</v>
      </c>
      <c r="I167" s="69"/>
      <c r="J167" s="74" t="n">
        <f aca="false">I167*E167</f>
        <v>0</v>
      </c>
      <c r="K167" s="73" t="n">
        <f aca="false">I167/D167</f>
        <v>0</v>
      </c>
      <c r="L167" s="75" t="n">
        <f aca="false">F167+I167</f>
        <v>0</v>
      </c>
      <c r="M167" s="76" t="n">
        <f aca="false">G167+J167</f>
        <v>0</v>
      </c>
      <c r="N167" s="77" t="n">
        <f aca="false">H167+K167</f>
        <v>0</v>
      </c>
    </row>
    <row r="168" customFormat="false" ht="32.8" hidden="false" customHeight="false" outlineLevel="0" collapsed="false">
      <c r="A168" s="66" t="s">
        <v>313</v>
      </c>
      <c r="B168" s="67" t="s">
        <v>314</v>
      </c>
      <c r="C168" s="68" t="s">
        <v>199</v>
      </c>
      <c r="D168" s="69" t="n">
        <v>5</v>
      </c>
      <c r="E168" s="70" t="n">
        <v>67.051607</v>
      </c>
      <c r="F168" s="71" t="n">
        <v>0</v>
      </c>
      <c r="G168" s="72" t="n">
        <f aca="false">F168*E168</f>
        <v>0</v>
      </c>
      <c r="H168" s="73" t="n">
        <f aca="false">F168/D168</f>
        <v>0</v>
      </c>
      <c r="I168" s="69"/>
      <c r="J168" s="74" t="n">
        <f aca="false">I168*E168</f>
        <v>0</v>
      </c>
      <c r="K168" s="73" t="n">
        <f aca="false">I168/D168</f>
        <v>0</v>
      </c>
      <c r="L168" s="75" t="n">
        <f aca="false">F168+I168</f>
        <v>0</v>
      </c>
      <c r="M168" s="76" t="n">
        <f aca="false">G168+J168</f>
        <v>0</v>
      </c>
      <c r="N168" s="77" t="n">
        <f aca="false">H168+K168</f>
        <v>0</v>
      </c>
    </row>
    <row r="169" customFormat="false" ht="32.8" hidden="false" customHeight="false" outlineLevel="0" collapsed="false">
      <c r="A169" s="66" t="s">
        <v>315</v>
      </c>
      <c r="B169" s="67" t="s">
        <v>316</v>
      </c>
      <c r="C169" s="68" t="s">
        <v>199</v>
      </c>
      <c r="D169" s="69" t="n">
        <v>2</v>
      </c>
      <c r="E169" s="70" t="n">
        <v>20.067789</v>
      </c>
      <c r="F169" s="71" t="n">
        <v>0</v>
      </c>
      <c r="G169" s="72" t="n">
        <f aca="false">F169*E169</f>
        <v>0</v>
      </c>
      <c r="H169" s="73" t="n">
        <f aca="false">F169/D169</f>
        <v>0</v>
      </c>
      <c r="I169" s="69"/>
      <c r="J169" s="74" t="n">
        <f aca="false">I169*E169</f>
        <v>0</v>
      </c>
      <c r="K169" s="73" t="n">
        <f aca="false">I169/D169</f>
        <v>0</v>
      </c>
      <c r="L169" s="75" t="n">
        <f aca="false">F169+I169</f>
        <v>0</v>
      </c>
      <c r="M169" s="76" t="n">
        <f aca="false">G169+J169</f>
        <v>0</v>
      </c>
      <c r="N169" s="77" t="n">
        <f aca="false">H169+K169</f>
        <v>0</v>
      </c>
    </row>
    <row r="170" customFormat="false" ht="32.8" hidden="false" customHeight="false" outlineLevel="0" collapsed="false">
      <c r="A170" s="66" t="s">
        <v>317</v>
      </c>
      <c r="B170" s="67" t="s">
        <v>318</v>
      </c>
      <c r="C170" s="68" t="s">
        <v>64</v>
      </c>
      <c r="D170" s="69" t="n">
        <v>2</v>
      </c>
      <c r="E170" s="70" t="n">
        <v>12.229</v>
      </c>
      <c r="F170" s="71" t="n">
        <v>0</v>
      </c>
      <c r="G170" s="72" t="n">
        <f aca="false">F170*E170</f>
        <v>0</v>
      </c>
      <c r="H170" s="73" t="n">
        <f aca="false">F170/D170</f>
        <v>0</v>
      </c>
      <c r="I170" s="69"/>
      <c r="J170" s="74" t="n">
        <f aca="false">I170*E170</f>
        <v>0</v>
      </c>
      <c r="K170" s="73" t="n">
        <f aca="false">I170/D170</f>
        <v>0</v>
      </c>
      <c r="L170" s="75" t="n">
        <f aca="false">F170+I170</f>
        <v>0</v>
      </c>
      <c r="M170" s="76" t="n">
        <f aca="false">G170+J170</f>
        <v>0</v>
      </c>
      <c r="N170" s="77" t="n">
        <f aca="false">H170+K170</f>
        <v>0</v>
      </c>
    </row>
    <row r="171" customFormat="false" ht="32.8" hidden="false" customHeight="false" outlineLevel="0" collapsed="false">
      <c r="A171" s="66" t="s">
        <v>319</v>
      </c>
      <c r="B171" s="67" t="s">
        <v>320</v>
      </c>
      <c r="C171" s="68" t="s">
        <v>64</v>
      </c>
      <c r="D171" s="69" t="n">
        <v>1</v>
      </c>
      <c r="E171" s="70" t="n">
        <v>25.057221</v>
      </c>
      <c r="F171" s="71" t="n">
        <v>0</v>
      </c>
      <c r="G171" s="72" t="n">
        <f aca="false">F171*E171</f>
        <v>0</v>
      </c>
      <c r="H171" s="73" t="n">
        <f aca="false">F171/D171</f>
        <v>0</v>
      </c>
      <c r="I171" s="69"/>
      <c r="J171" s="74" t="n">
        <f aca="false">I171*E171</f>
        <v>0</v>
      </c>
      <c r="K171" s="73" t="n">
        <f aca="false">I171/D171</f>
        <v>0</v>
      </c>
      <c r="L171" s="75" t="n">
        <f aca="false">F171+I171</f>
        <v>0</v>
      </c>
      <c r="M171" s="76" t="n">
        <f aca="false">G171+J171</f>
        <v>0</v>
      </c>
      <c r="N171" s="77" t="n">
        <f aca="false">H171+K171</f>
        <v>0</v>
      </c>
    </row>
    <row r="172" customFormat="false" ht="22.35" hidden="false" customHeight="false" outlineLevel="0" collapsed="false">
      <c r="A172" s="66" t="s">
        <v>321</v>
      </c>
      <c r="B172" s="67" t="s">
        <v>322</v>
      </c>
      <c r="C172" s="68" t="s">
        <v>199</v>
      </c>
      <c r="D172" s="69" t="n">
        <v>1</v>
      </c>
      <c r="E172" s="70" t="n">
        <v>103.995416</v>
      </c>
      <c r="F172" s="71" t="n">
        <v>0</v>
      </c>
      <c r="G172" s="72" t="n">
        <f aca="false">F172*E172</f>
        <v>0</v>
      </c>
      <c r="H172" s="73" t="n">
        <f aca="false">F172/D172</f>
        <v>0</v>
      </c>
      <c r="I172" s="69"/>
      <c r="J172" s="74" t="n">
        <f aca="false">I172*E172</f>
        <v>0</v>
      </c>
      <c r="K172" s="73" t="n">
        <f aca="false">I172/D172</f>
        <v>0</v>
      </c>
      <c r="L172" s="75" t="n">
        <f aca="false">F172+I172</f>
        <v>0</v>
      </c>
      <c r="M172" s="76" t="n">
        <f aca="false">G172+J172</f>
        <v>0</v>
      </c>
      <c r="N172" s="77" t="n">
        <f aca="false">H172+K172</f>
        <v>0</v>
      </c>
    </row>
    <row r="173" customFormat="false" ht="22.35" hidden="false" customHeight="false" outlineLevel="0" collapsed="false">
      <c r="A173" s="66" t="s">
        <v>323</v>
      </c>
      <c r="B173" s="67" t="s">
        <v>324</v>
      </c>
      <c r="C173" s="68" t="s">
        <v>199</v>
      </c>
      <c r="D173" s="69" t="n">
        <v>2</v>
      </c>
      <c r="E173" s="70" t="n">
        <v>38.533579</v>
      </c>
      <c r="F173" s="71" t="n">
        <v>0</v>
      </c>
      <c r="G173" s="72" t="n">
        <f aca="false">F173*E173</f>
        <v>0</v>
      </c>
      <c r="H173" s="73" t="n">
        <f aca="false">F173/D173</f>
        <v>0</v>
      </c>
      <c r="I173" s="69"/>
      <c r="J173" s="74" t="n">
        <f aca="false">I173*E173</f>
        <v>0</v>
      </c>
      <c r="K173" s="73" t="n">
        <f aca="false">I173/D173</f>
        <v>0</v>
      </c>
      <c r="L173" s="75" t="n">
        <f aca="false">F173+I173</f>
        <v>0</v>
      </c>
      <c r="M173" s="76" t="n">
        <f aca="false">G173+J173</f>
        <v>0</v>
      </c>
      <c r="N173" s="77" t="n">
        <f aca="false">H173+K173</f>
        <v>0</v>
      </c>
    </row>
    <row r="174" customFormat="false" ht="43.25" hidden="false" customHeight="false" outlineLevel="0" collapsed="false">
      <c r="A174" s="66" t="s">
        <v>325</v>
      </c>
      <c r="B174" s="67" t="s">
        <v>326</v>
      </c>
      <c r="C174" s="68" t="s">
        <v>199</v>
      </c>
      <c r="D174" s="69" t="n">
        <v>1</v>
      </c>
      <c r="E174" s="70" t="n">
        <v>20.336827</v>
      </c>
      <c r="F174" s="71" t="n">
        <v>0</v>
      </c>
      <c r="G174" s="72" t="n">
        <f aca="false">F174*E174</f>
        <v>0</v>
      </c>
      <c r="H174" s="73" t="n">
        <f aca="false">F174/D174</f>
        <v>0</v>
      </c>
      <c r="I174" s="69"/>
      <c r="J174" s="74" t="n">
        <f aca="false">I174*E174</f>
        <v>0</v>
      </c>
      <c r="K174" s="73" t="n">
        <f aca="false">I174/D174</f>
        <v>0</v>
      </c>
      <c r="L174" s="75" t="n">
        <f aca="false">F174+I174</f>
        <v>0</v>
      </c>
      <c r="M174" s="76" t="n">
        <f aca="false">G174+J174</f>
        <v>0</v>
      </c>
      <c r="N174" s="77" t="n">
        <f aca="false">H174+K174</f>
        <v>0</v>
      </c>
    </row>
    <row r="175" customFormat="false" ht="43.25" hidden="false" customHeight="false" outlineLevel="0" collapsed="false">
      <c r="A175" s="66" t="s">
        <v>327</v>
      </c>
      <c r="B175" s="67" t="s">
        <v>328</v>
      </c>
      <c r="C175" s="68" t="s">
        <v>199</v>
      </c>
      <c r="D175" s="69" t="n">
        <v>5</v>
      </c>
      <c r="E175" s="70" t="n">
        <v>23.577512</v>
      </c>
      <c r="F175" s="71" t="n">
        <v>0</v>
      </c>
      <c r="G175" s="72" t="n">
        <f aca="false">F175*E175</f>
        <v>0</v>
      </c>
      <c r="H175" s="73" t="n">
        <f aca="false">F175/D175</f>
        <v>0</v>
      </c>
      <c r="I175" s="69"/>
      <c r="J175" s="74" t="n">
        <f aca="false">I175*E175</f>
        <v>0</v>
      </c>
      <c r="K175" s="73" t="n">
        <f aca="false">I175/D175</f>
        <v>0</v>
      </c>
      <c r="L175" s="75" t="n">
        <f aca="false">F175+I175</f>
        <v>0</v>
      </c>
      <c r="M175" s="76" t="n">
        <f aca="false">G175+J175</f>
        <v>0</v>
      </c>
      <c r="N175" s="77" t="n">
        <f aca="false">H175+K175</f>
        <v>0</v>
      </c>
    </row>
    <row r="176" customFormat="false" ht="43.25" hidden="false" customHeight="false" outlineLevel="0" collapsed="false">
      <c r="A176" s="66" t="s">
        <v>329</v>
      </c>
      <c r="B176" s="67" t="s">
        <v>330</v>
      </c>
      <c r="C176" s="68" t="s">
        <v>199</v>
      </c>
      <c r="D176" s="69" t="n">
        <v>2</v>
      </c>
      <c r="E176" s="70" t="n">
        <v>36.833748</v>
      </c>
      <c r="F176" s="71" t="n">
        <v>0</v>
      </c>
      <c r="G176" s="72" t="n">
        <f aca="false">F176*E176</f>
        <v>0</v>
      </c>
      <c r="H176" s="73" t="n">
        <f aca="false">F176/D176</f>
        <v>0</v>
      </c>
      <c r="I176" s="69"/>
      <c r="J176" s="74" t="n">
        <f aca="false">I176*E176</f>
        <v>0</v>
      </c>
      <c r="K176" s="73" t="n">
        <f aca="false">I176/D176</f>
        <v>0</v>
      </c>
      <c r="L176" s="75" t="n">
        <f aca="false">F176+I176</f>
        <v>0</v>
      </c>
      <c r="M176" s="76" t="n">
        <f aca="false">G176+J176</f>
        <v>0</v>
      </c>
      <c r="N176" s="77" t="n">
        <f aca="false">H176+K176</f>
        <v>0</v>
      </c>
    </row>
    <row r="177" customFormat="false" ht="13.8" hidden="false" customHeight="false" outlineLevel="0" collapsed="false">
      <c r="A177" s="48" t="n">
        <v>15</v>
      </c>
      <c r="B177" s="49" t="s">
        <v>331</v>
      </c>
      <c r="C177" s="50"/>
      <c r="D177" s="51"/>
      <c r="E177" s="81"/>
      <c r="F177" s="52"/>
      <c r="G177" s="53"/>
      <c r="H177" s="54"/>
      <c r="I177" s="53"/>
      <c r="J177" s="56" t="n">
        <f aca="false">SUM(J179:J218)</f>
        <v>0</v>
      </c>
      <c r="K177" s="54"/>
      <c r="L177" s="53"/>
      <c r="M177" s="56" t="n">
        <f aca="false">SUM(M179:M218)</f>
        <v>2237.41784</v>
      </c>
      <c r="N177" s="54"/>
    </row>
    <row r="178" s="83" customFormat="true" ht="13.8" hidden="false" customHeight="false" outlineLevel="0" collapsed="false">
      <c r="A178" s="57" t="s">
        <v>332</v>
      </c>
      <c r="B178" s="85" t="s">
        <v>333</v>
      </c>
      <c r="C178" s="59"/>
      <c r="D178" s="60"/>
      <c r="E178" s="82"/>
      <c r="F178" s="61"/>
      <c r="G178" s="62"/>
      <c r="H178" s="63"/>
      <c r="I178" s="62"/>
      <c r="J178" s="65"/>
      <c r="K178" s="63"/>
      <c r="L178" s="62"/>
      <c r="M178" s="65"/>
      <c r="N178" s="63"/>
      <c r="XFA178" s="0"/>
      <c r="XFB178" s="0"/>
      <c r="XFC178" s="1"/>
      <c r="XFD178" s="1"/>
    </row>
    <row r="179" customFormat="false" ht="43.25" hidden="false" customHeight="false" outlineLevel="0" collapsed="false">
      <c r="A179" s="66" t="s">
        <v>332</v>
      </c>
      <c r="B179" s="67" t="s">
        <v>334</v>
      </c>
      <c r="C179" s="68" t="s">
        <v>175</v>
      </c>
      <c r="D179" s="69" t="n">
        <v>3</v>
      </c>
      <c r="E179" s="70" t="n">
        <v>1014.224344</v>
      </c>
      <c r="F179" s="71" t="n">
        <v>0</v>
      </c>
      <c r="G179" s="72" t="n">
        <f aca="false">F179*E179</f>
        <v>0</v>
      </c>
      <c r="H179" s="73" t="n">
        <f aca="false">F179/D179</f>
        <v>0</v>
      </c>
      <c r="I179" s="69"/>
      <c r="J179" s="74" t="n">
        <f aca="false">I179*E179</f>
        <v>0</v>
      </c>
      <c r="K179" s="73" t="n">
        <f aca="false">I179/D179</f>
        <v>0</v>
      </c>
      <c r="L179" s="75" t="n">
        <f aca="false">F179+I179</f>
        <v>0</v>
      </c>
      <c r="M179" s="76" t="n">
        <f aca="false">G179+J179</f>
        <v>0</v>
      </c>
      <c r="N179" s="77" t="n">
        <f aca="false">H179+K179</f>
        <v>0</v>
      </c>
    </row>
    <row r="180" customFormat="false" ht="43.25" hidden="false" customHeight="false" outlineLevel="0" collapsed="false">
      <c r="A180" s="66" t="s">
        <v>335</v>
      </c>
      <c r="B180" s="67" t="s">
        <v>336</v>
      </c>
      <c r="C180" s="68" t="s">
        <v>199</v>
      </c>
      <c r="D180" s="69" t="n">
        <v>1</v>
      </c>
      <c r="E180" s="70" t="n">
        <v>719.395383</v>
      </c>
      <c r="F180" s="71" t="n">
        <v>0</v>
      </c>
      <c r="G180" s="72" t="n">
        <f aca="false">F180*E180</f>
        <v>0</v>
      </c>
      <c r="H180" s="73" t="n">
        <f aca="false">F180/D180</f>
        <v>0</v>
      </c>
      <c r="I180" s="69"/>
      <c r="J180" s="74" t="n">
        <f aca="false">I180*E180</f>
        <v>0</v>
      </c>
      <c r="K180" s="73" t="n">
        <f aca="false">I180/D180</f>
        <v>0</v>
      </c>
      <c r="L180" s="75" t="n">
        <f aca="false">F180+I180</f>
        <v>0</v>
      </c>
      <c r="M180" s="76" t="n">
        <f aca="false">G180+J180</f>
        <v>0</v>
      </c>
      <c r="N180" s="77" t="n">
        <f aca="false">H180+K180</f>
        <v>0</v>
      </c>
    </row>
    <row r="181" s="83" customFormat="true" ht="13.8" hidden="false" customHeight="false" outlineLevel="0" collapsed="false">
      <c r="A181" s="57" t="s">
        <v>335</v>
      </c>
      <c r="B181" s="85" t="s">
        <v>286</v>
      </c>
      <c r="C181" s="59"/>
      <c r="D181" s="60"/>
      <c r="E181" s="82"/>
      <c r="F181" s="61"/>
      <c r="G181" s="62"/>
      <c r="H181" s="63"/>
      <c r="I181" s="62"/>
      <c r="J181" s="65"/>
      <c r="K181" s="63"/>
      <c r="L181" s="62"/>
      <c r="M181" s="65"/>
      <c r="N181" s="63"/>
      <c r="XFA181" s="0"/>
      <c r="XFB181" s="0"/>
      <c r="XFC181" s="1"/>
      <c r="XFD181" s="1"/>
    </row>
    <row r="182" customFormat="false" ht="22.35" hidden="false" customHeight="false" outlineLevel="0" collapsed="false">
      <c r="A182" s="66" t="s">
        <v>337</v>
      </c>
      <c r="B182" s="67" t="s">
        <v>338</v>
      </c>
      <c r="C182" s="68" t="s">
        <v>199</v>
      </c>
      <c r="D182" s="69" t="n">
        <v>22</v>
      </c>
      <c r="E182" s="70" t="n">
        <v>34.021078</v>
      </c>
      <c r="F182" s="71" t="n">
        <v>0</v>
      </c>
      <c r="G182" s="72" t="n">
        <f aca="false">F182*E182</f>
        <v>0</v>
      </c>
      <c r="H182" s="73" t="n">
        <f aca="false">F182/D182</f>
        <v>0</v>
      </c>
      <c r="I182" s="69"/>
      <c r="J182" s="74" t="n">
        <f aca="false">I182*E182</f>
        <v>0</v>
      </c>
      <c r="K182" s="73" t="n">
        <f aca="false">I182/D182</f>
        <v>0</v>
      </c>
      <c r="L182" s="75" t="n">
        <f aca="false">F182+I182</f>
        <v>0</v>
      </c>
      <c r="M182" s="76" t="n">
        <f aca="false">G182+J182</f>
        <v>0</v>
      </c>
      <c r="N182" s="77" t="n">
        <f aca="false">H182+K182</f>
        <v>0</v>
      </c>
    </row>
    <row r="183" customFormat="false" ht="32.8" hidden="false" customHeight="false" outlineLevel="0" collapsed="false">
      <c r="A183" s="66" t="s">
        <v>339</v>
      </c>
      <c r="B183" s="67" t="s">
        <v>340</v>
      </c>
      <c r="C183" s="68" t="s">
        <v>199</v>
      </c>
      <c r="D183" s="69" t="n">
        <v>124</v>
      </c>
      <c r="E183" s="70" t="n">
        <v>19.236217</v>
      </c>
      <c r="F183" s="71" t="n">
        <v>0</v>
      </c>
      <c r="G183" s="72" t="n">
        <f aca="false">F183*E183</f>
        <v>0</v>
      </c>
      <c r="H183" s="73" t="n">
        <f aca="false">F183/D183</f>
        <v>0</v>
      </c>
      <c r="I183" s="69"/>
      <c r="J183" s="74" t="n">
        <f aca="false">I183*E183</f>
        <v>0</v>
      </c>
      <c r="K183" s="73" t="n">
        <f aca="false">I183/D183</f>
        <v>0</v>
      </c>
      <c r="L183" s="75" t="n">
        <f aca="false">F183+I183</f>
        <v>0</v>
      </c>
      <c r="M183" s="76" t="n">
        <f aca="false">G183+J183</f>
        <v>0</v>
      </c>
      <c r="N183" s="77" t="n">
        <f aca="false">H183+K183</f>
        <v>0</v>
      </c>
    </row>
    <row r="184" customFormat="false" ht="22.35" hidden="false" customHeight="false" outlineLevel="0" collapsed="false">
      <c r="A184" s="66" t="s">
        <v>341</v>
      </c>
      <c r="B184" s="67" t="s">
        <v>342</v>
      </c>
      <c r="C184" s="68" t="s">
        <v>199</v>
      </c>
      <c r="D184" s="69" t="n">
        <v>15</v>
      </c>
      <c r="E184" s="70" t="n">
        <v>11.972191</v>
      </c>
      <c r="F184" s="71" t="n">
        <v>0</v>
      </c>
      <c r="G184" s="72" t="n">
        <f aca="false">F184*E184</f>
        <v>0</v>
      </c>
      <c r="H184" s="73" t="n">
        <f aca="false">F184/D184</f>
        <v>0</v>
      </c>
      <c r="I184" s="69"/>
      <c r="J184" s="74" t="n">
        <f aca="false">I184*E184</f>
        <v>0</v>
      </c>
      <c r="K184" s="73" t="n">
        <f aca="false">I184/D184</f>
        <v>0</v>
      </c>
      <c r="L184" s="75" t="n">
        <f aca="false">F184+I184</f>
        <v>0</v>
      </c>
      <c r="M184" s="76" t="n">
        <f aca="false">G184+J184</f>
        <v>0</v>
      </c>
      <c r="N184" s="77" t="n">
        <f aca="false">H184+K184</f>
        <v>0</v>
      </c>
    </row>
    <row r="185" customFormat="false" ht="32.8" hidden="false" customHeight="false" outlineLevel="0" collapsed="false">
      <c r="A185" s="66" t="s">
        <v>343</v>
      </c>
      <c r="B185" s="67" t="s">
        <v>344</v>
      </c>
      <c r="C185" s="68" t="s">
        <v>175</v>
      </c>
      <c r="D185" s="69" t="n">
        <v>21</v>
      </c>
      <c r="E185" s="70" t="n">
        <v>22.085574</v>
      </c>
      <c r="F185" s="71" t="n">
        <v>0</v>
      </c>
      <c r="G185" s="72" t="n">
        <f aca="false">F185*E185</f>
        <v>0</v>
      </c>
      <c r="H185" s="73" t="n">
        <f aca="false">F185/D185</f>
        <v>0</v>
      </c>
      <c r="I185" s="69"/>
      <c r="J185" s="74" t="n">
        <f aca="false">I185*E185</f>
        <v>0</v>
      </c>
      <c r="K185" s="73" t="n">
        <f aca="false">I185/D185</f>
        <v>0</v>
      </c>
      <c r="L185" s="75" t="n">
        <f aca="false">F185+I185</f>
        <v>0</v>
      </c>
      <c r="M185" s="76" t="n">
        <f aca="false">G185+J185</f>
        <v>0</v>
      </c>
      <c r="N185" s="77" t="n">
        <f aca="false">H185+K185</f>
        <v>0</v>
      </c>
    </row>
    <row r="186" customFormat="false" ht="32.8" hidden="false" customHeight="false" outlineLevel="0" collapsed="false">
      <c r="A186" s="66" t="s">
        <v>345</v>
      </c>
      <c r="B186" s="67" t="s">
        <v>346</v>
      </c>
      <c r="C186" s="68" t="s">
        <v>175</v>
      </c>
      <c r="D186" s="69" t="n">
        <v>2</v>
      </c>
      <c r="E186" s="70" t="n">
        <v>18.282355</v>
      </c>
      <c r="F186" s="71" t="n">
        <v>0</v>
      </c>
      <c r="G186" s="72" t="n">
        <f aca="false">F186*E186</f>
        <v>0</v>
      </c>
      <c r="H186" s="73" t="n">
        <f aca="false">F186/D186</f>
        <v>0</v>
      </c>
      <c r="I186" s="69"/>
      <c r="J186" s="74" t="n">
        <f aca="false">I186*E186</f>
        <v>0</v>
      </c>
      <c r="K186" s="73" t="n">
        <f aca="false">I186/D186</f>
        <v>0</v>
      </c>
      <c r="L186" s="75" t="n">
        <f aca="false">F186+I186</f>
        <v>0</v>
      </c>
      <c r="M186" s="76" t="n">
        <f aca="false">G186+J186</f>
        <v>0</v>
      </c>
      <c r="N186" s="77" t="n">
        <f aca="false">H186+K186</f>
        <v>0</v>
      </c>
    </row>
    <row r="187" customFormat="false" ht="32.8" hidden="false" customHeight="false" outlineLevel="0" collapsed="false">
      <c r="A187" s="66" t="s">
        <v>347</v>
      </c>
      <c r="B187" s="67" t="s">
        <v>348</v>
      </c>
      <c r="C187" s="68" t="s">
        <v>175</v>
      </c>
      <c r="D187" s="69" t="n">
        <v>116</v>
      </c>
      <c r="E187" s="70" t="n">
        <v>52.46241</v>
      </c>
      <c r="F187" s="71" t="n">
        <v>0</v>
      </c>
      <c r="G187" s="72" t="n">
        <f aca="false">F187*E187</f>
        <v>0</v>
      </c>
      <c r="H187" s="73" t="n">
        <f aca="false">F187/D187</f>
        <v>0</v>
      </c>
      <c r="I187" s="69"/>
      <c r="J187" s="74" t="n">
        <f aca="false">I187*E187</f>
        <v>0</v>
      </c>
      <c r="K187" s="73" t="n">
        <f aca="false">I187/D187</f>
        <v>0</v>
      </c>
      <c r="L187" s="75" t="n">
        <f aca="false">F187+I187</f>
        <v>0</v>
      </c>
      <c r="M187" s="76" t="n">
        <f aca="false">G187+J187</f>
        <v>0</v>
      </c>
      <c r="N187" s="77" t="n">
        <f aca="false">H187+K187</f>
        <v>0</v>
      </c>
    </row>
    <row r="188" customFormat="false" ht="32.8" hidden="false" customHeight="false" outlineLevel="0" collapsed="false">
      <c r="A188" s="66" t="s">
        <v>349</v>
      </c>
      <c r="B188" s="67" t="s">
        <v>350</v>
      </c>
      <c r="C188" s="68" t="s">
        <v>199</v>
      </c>
      <c r="D188" s="69" t="n">
        <v>1</v>
      </c>
      <c r="E188" s="70" t="n">
        <v>357.722708</v>
      </c>
      <c r="F188" s="71" t="n">
        <v>0</v>
      </c>
      <c r="G188" s="72" t="n">
        <f aca="false">F188*E188</f>
        <v>0</v>
      </c>
      <c r="H188" s="73" t="n">
        <f aca="false">F188/D188</f>
        <v>0</v>
      </c>
      <c r="I188" s="69"/>
      <c r="J188" s="74" t="n">
        <f aca="false">I188*E188</f>
        <v>0</v>
      </c>
      <c r="K188" s="73" t="n">
        <f aca="false">I188/D188</f>
        <v>0</v>
      </c>
      <c r="L188" s="75" t="n">
        <f aca="false">F188+I188</f>
        <v>0</v>
      </c>
      <c r="M188" s="76" t="n">
        <f aca="false">G188+J188</f>
        <v>0</v>
      </c>
      <c r="N188" s="77" t="n">
        <f aca="false">H188+K188</f>
        <v>0</v>
      </c>
    </row>
    <row r="189" s="83" customFormat="true" ht="13.8" hidden="false" customHeight="false" outlineLevel="0" collapsed="false">
      <c r="A189" s="57" t="s">
        <v>351</v>
      </c>
      <c r="B189" s="85" t="s">
        <v>352</v>
      </c>
      <c r="C189" s="59"/>
      <c r="D189" s="60"/>
      <c r="E189" s="82"/>
      <c r="F189" s="61"/>
      <c r="G189" s="62"/>
      <c r="H189" s="63"/>
      <c r="I189" s="62"/>
      <c r="J189" s="65"/>
      <c r="K189" s="63"/>
      <c r="L189" s="62"/>
      <c r="M189" s="65"/>
      <c r="N189" s="63"/>
      <c r="XFA189" s="0"/>
      <c r="XFB189" s="0"/>
      <c r="XFC189" s="1"/>
      <c r="XFD189" s="1"/>
    </row>
    <row r="190" customFormat="false" ht="32.8" hidden="false" customHeight="false" outlineLevel="0" collapsed="false">
      <c r="A190" s="66" t="s">
        <v>353</v>
      </c>
      <c r="B190" s="67" t="s">
        <v>354</v>
      </c>
      <c r="C190" s="68" t="s">
        <v>32</v>
      </c>
      <c r="D190" s="69" t="n">
        <v>238</v>
      </c>
      <c r="E190" s="70" t="n">
        <v>8.92717</v>
      </c>
      <c r="F190" s="71" t="n">
        <v>0</v>
      </c>
      <c r="G190" s="72" t="n">
        <f aca="false">F190*E190</f>
        <v>0</v>
      </c>
      <c r="H190" s="73" t="n">
        <f aca="false">F190/D190</f>
        <v>0</v>
      </c>
      <c r="I190" s="69"/>
      <c r="J190" s="74" t="n">
        <f aca="false">I190*E190</f>
        <v>0</v>
      </c>
      <c r="K190" s="73" t="n">
        <f aca="false">I190/D190</f>
        <v>0</v>
      </c>
      <c r="L190" s="75" t="n">
        <f aca="false">F190+I190</f>
        <v>0</v>
      </c>
      <c r="M190" s="76" t="n">
        <f aca="false">G190+J190</f>
        <v>0</v>
      </c>
      <c r="N190" s="77" t="n">
        <f aca="false">H190+K190</f>
        <v>0</v>
      </c>
    </row>
    <row r="191" customFormat="false" ht="32.8" hidden="false" customHeight="false" outlineLevel="0" collapsed="false">
      <c r="A191" s="66" t="s">
        <v>355</v>
      </c>
      <c r="B191" s="67" t="s">
        <v>356</v>
      </c>
      <c r="C191" s="68" t="s">
        <v>32</v>
      </c>
      <c r="D191" s="69" t="n">
        <v>617</v>
      </c>
      <c r="E191" s="70" t="n">
        <v>10.443566</v>
      </c>
      <c r="F191" s="71" t="n">
        <v>0</v>
      </c>
      <c r="G191" s="72" t="n">
        <f aca="false">F191*E191</f>
        <v>0</v>
      </c>
      <c r="H191" s="73" t="n">
        <f aca="false">F191/D191</f>
        <v>0</v>
      </c>
      <c r="I191" s="69"/>
      <c r="J191" s="74" t="n">
        <f aca="false">I191*E191</f>
        <v>0</v>
      </c>
      <c r="K191" s="73" t="n">
        <f aca="false">I191/D191</f>
        <v>0</v>
      </c>
      <c r="L191" s="75" t="n">
        <f aca="false">F191+I191</f>
        <v>0</v>
      </c>
      <c r="M191" s="76" t="n">
        <f aca="false">G191+J191</f>
        <v>0</v>
      </c>
      <c r="N191" s="77" t="n">
        <f aca="false">H191+K191</f>
        <v>0</v>
      </c>
    </row>
    <row r="192" customFormat="false" ht="32.8" hidden="false" customHeight="false" outlineLevel="0" collapsed="false">
      <c r="A192" s="66" t="s">
        <v>357</v>
      </c>
      <c r="B192" s="67" t="s">
        <v>358</v>
      </c>
      <c r="C192" s="68" t="s">
        <v>244</v>
      </c>
      <c r="D192" s="69" t="n">
        <v>140</v>
      </c>
      <c r="E192" s="70" t="n">
        <v>19.872125</v>
      </c>
      <c r="F192" s="71" t="n">
        <v>0</v>
      </c>
      <c r="G192" s="72" t="n">
        <f aca="false">F192*E192</f>
        <v>0</v>
      </c>
      <c r="H192" s="73" t="n">
        <f aca="false">F192/D192</f>
        <v>0</v>
      </c>
      <c r="I192" s="69"/>
      <c r="J192" s="74" t="n">
        <f aca="false">I192*E192</f>
        <v>0</v>
      </c>
      <c r="K192" s="73" t="n">
        <f aca="false">I192/D192</f>
        <v>0</v>
      </c>
      <c r="L192" s="75" t="n">
        <f aca="false">F192+I192</f>
        <v>0</v>
      </c>
      <c r="M192" s="76" t="n">
        <f aca="false">G192+J192</f>
        <v>0</v>
      </c>
      <c r="N192" s="77" t="n">
        <f aca="false">H192+K192</f>
        <v>0</v>
      </c>
    </row>
    <row r="193" customFormat="false" ht="32.8" hidden="false" customHeight="false" outlineLevel="0" collapsed="false">
      <c r="A193" s="66" t="s">
        <v>359</v>
      </c>
      <c r="B193" s="67" t="s">
        <v>360</v>
      </c>
      <c r="C193" s="68" t="s">
        <v>32</v>
      </c>
      <c r="D193" s="69" t="n">
        <v>16</v>
      </c>
      <c r="E193" s="70" t="n">
        <v>13.745396</v>
      </c>
      <c r="F193" s="71" t="n">
        <v>0</v>
      </c>
      <c r="G193" s="72" t="n">
        <f aca="false">F193*E193</f>
        <v>0</v>
      </c>
      <c r="H193" s="73" t="n">
        <f aca="false">F193/D193</f>
        <v>0</v>
      </c>
      <c r="I193" s="69"/>
      <c r="J193" s="74" t="n">
        <f aca="false">I193*E193</f>
        <v>0</v>
      </c>
      <c r="K193" s="73" t="n">
        <f aca="false">I193/D193</f>
        <v>0</v>
      </c>
      <c r="L193" s="75" t="n">
        <f aca="false">F193+I193</f>
        <v>0</v>
      </c>
      <c r="M193" s="76" t="n">
        <f aca="false">G193+J193</f>
        <v>0</v>
      </c>
      <c r="N193" s="77" t="n">
        <f aca="false">H193+K193</f>
        <v>0</v>
      </c>
    </row>
    <row r="194" customFormat="false" ht="32.8" hidden="false" customHeight="false" outlineLevel="0" collapsed="false">
      <c r="A194" s="66" t="s">
        <v>361</v>
      </c>
      <c r="B194" s="67" t="s">
        <v>362</v>
      </c>
      <c r="C194" s="68" t="s">
        <v>32</v>
      </c>
      <c r="D194" s="69" t="n">
        <v>42</v>
      </c>
      <c r="E194" s="70" t="n">
        <v>13.036114</v>
      </c>
      <c r="F194" s="71" t="n">
        <v>0</v>
      </c>
      <c r="G194" s="72" t="n">
        <f aca="false">F194*E194</f>
        <v>0</v>
      </c>
      <c r="H194" s="73" t="n">
        <f aca="false">F194/D194</f>
        <v>0</v>
      </c>
      <c r="I194" s="69"/>
      <c r="J194" s="74" t="n">
        <f aca="false">I194*E194</f>
        <v>0</v>
      </c>
      <c r="K194" s="73" t="n">
        <f aca="false">I194/D194</f>
        <v>0</v>
      </c>
      <c r="L194" s="75" t="n">
        <f aca="false">F194+I194</f>
        <v>0</v>
      </c>
      <c r="M194" s="76" t="n">
        <f aca="false">G194+J194</f>
        <v>0</v>
      </c>
      <c r="N194" s="77" t="n">
        <f aca="false">H194+K194</f>
        <v>0</v>
      </c>
    </row>
    <row r="195" customFormat="false" ht="32.8" hidden="false" customHeight="false" outlineLevel="0" collapsed="false">
      <c r="A195" s="66" t="s">
        <v>363</v>
      </c>
      <c r="B195" s="67" t="s">
        <v>364</v>
      </c>
      <c r="C195" s="68" t="s">
        <v>32</v>
      </c>
      <c r="D195" s="69" t="n">
        <v>10</v>
      </c>
      <c r="E195" s="70" t="n">
        <v>19.334049</v>
      </c>
      <c r="F195" s="71" t="n">
        <v>0</v>
      </c>
      <c r="G195" s="72" t="n">
        <f aca="false">F195*E195</f>
        <v>0</v>
      </c>
      <c r="H195" s="73" t="n">
        <f aca="false">F195/D195</f>
        <v>0</v>
      </c>
      <c r="I195" s="69"/>
      <c r="J195" s="74" t="n">
        <f aca="false">I195*E195</f>
        <v>0</v>
      </c>
      <c r="K195" s="73" t="n">
        <f aca="false">I195/D195</f>
        <v>0</v>
      </c>
      <c r="L195" s="75" t="n">
        <f aca="false">F195+I195</f>
        <v>0</v>
      </c>
      <c r="M195" s="76" t="n">
        <f aca="false">G195+J195</f>
        <v>0</v>
      </c>
      <c r="N195" s="77" t="n">
        <f aca="false">H195+K195</f>
        <v>0</v>
      </c>
    </row>
    <row r="196" customFormat="false" ht="43.25" hidden="false" customHeight="false" outlineLevel="0" collapsed="false">
      <c r="A196" s="66" t="s">
        <v>365</v>
      </c>
      <c r="B196" s="67" t="s">
        <v>366</v>
      </c>
      <c r="C196" s="68" t="s">
        <v>244</v>
      </c>
      <c r="D196" s="69" t="n">
        <v>54</v>
      </c>
      <c r="E196" s="70" t="n">
        <v>49.882091</v>
      </c>
      <c r="F196" s="71" t="n">
        <v>0</v>
      </c>
      <c r="G196" s="72" t="n">
        <f aca="false">F196*E196</f>
        <v>0</v>
      </c>
      <c r="H196" s="73" t="n">
        <f aca="false">F196/D196</f>
        <v>0</v>
      </c>
      <c r="I196" s="69"/>
      <c r="J196" s="74" t="n">
        <f aca="false">I196*E196</f>
        <v>0</v>
      </c>
      <c r="K196" s="73" t="n">
        <f aca="false">I196/D196</f>
        <v>0</v>
      </c>
      <c r="L196" s="75" t="n">
        <f aca="false">F196+I196</f>
        <v>0</v>
      </c>
      <c r="M196" s="76" t="n">
        <f aca="false">G196+J196</f>
        <v>0</v>
      </c>
      <c r="N196" s="77" t="n">
        <f aca="false">H196+K196</f>
        <v>0</v>
      </c>
    </row>
    <row r="197" s="83" customFormat="true" ht="13.8" hidden="false" customHeight="false" outlineLevel="0" collapsed="false">
      <c r="A197" s="57" t="s">
        <v>367</v>
      </c>
      <c r="B197" s="85" t="s">
        <v>352</v>
      </c>
      <c r="C197" s="59"/>
      <c r="D197" s="60"/>
      <c r="E197" s="82"/>
      <c r="F197" s="61"/>
      <c r="G197" s="62"/>
      <c r="H197" s="63"/>
      <c r="I197" s="62"/>
      <c r="J197" s="65"/>
      <c r="K197" s="63"/>
      <c r="L197" s="62"/>
      <c r="M197" s="65"/>
      <c r="N197" s="63"/>
      <c r="XFA197" s="0"/>
      <c r="XFB197" s="0"/>
      <c r="XFC197" s="1"/>
      <c r="XFD197" s="1"/>
    </row>
    <row r="198" customFormat="false" ht="22.35" hidden="false" customHeight="false" outlineLevel="0" collapsed="false">
      <c r="A198" s="66" t="s">
        <v>368</v>
      </c>
      <c r="B198" s="67" t="s">
        <v>369</v>
      </c>
      <c r="C198" s="68" t="s">
        <v>199</v>
      </c>
      <c r="D198" s="69" t="n">
        <v>20</v>
      </c>
      <c r="E198" s="70" t="n">
        <v>10.871581</v>
      </c>
      <c r="F198" s="71" t="n">
        <v>0</v>
      </c>
      <c r="G198" s="72" t="n">
        <f aca="false">F198*E198</f>
        <v>0</v>
      </c>
      <c r="H198" s="73" t="n">
        <f aca="false">F198/D198</f>
        <v>0</v>
      </c>
      <c r="I198" s="69"/>
      <c r="J198" s="74" t="n">
        <f aca="false">I198*E198</f>
        <v>0</v>
      </c>
      <c r="K198" s="73" t="n">
        <f aca="false">I198/D198</f>
        <v>0</v>
      </c>
      <c r="L198" s="75" t="n">
        <f aca="false">F198+I198</f>
        <v>0</v>
      </c>
      <c r="M198" s="76" t="n">
        <f aca="false">G198+J198</f>
        <v>0</v>
      </c>
      <c r="N198" s="77" t="n">
        <f aca="false">H198+K198</f>
        <v>0</v>
      </c>
    </row>
    <row r="199" customFormat="false" ht="22.35" hidden="false" customHeight="false" outlineLevel="0" collapsed="false">
      <c r="A199" s="66" t="s">
        <v>370</v>
      </c>
      <c r="B199" s="67" t="s">
        <v>371</v>
      </c>
      <c r="C199" s="68" t="s">
        <v>199</v>
      </c>
      <c r="D199" s="69" t="n">
        <v>2</v>
      </c>
      <c r="E199" s="70" t="n">
        <v>12.229</v>
      </c>
      <c r="F199" s="71" t="n">
        <v>0</v>
      </c>
      <c r="G199" s="72" t="n">
        <f aca="false">F199*E199</f>
        <v>0</v>
      </c>
      <c r="H199" s="73" t="n">
        <f aca="false">F199/D199</f>
        <v>0</v>
      </c>
      <c r="I199" s="69"/>
      <c r="J199" s="74" t="n">
        <f aca="false">I199*E199</f>
        <v>0</v>
      </c>
      <c r="K199" s="73" t="n">
        <f aca="false">I199/D199</f>
        <v>0</v>
      </c>
      <c r="L199" s="75" t="n">
        <f aca="false">F199+I199</f>
        <v>0</v>
      </c>
      <c r="M199" s="76" t="n">
        <f aca="false">G199+J199</f>
        <v>0</v>
      </c>
      <c r="N199" s="77" t="n">
        <f aca="false">H199+K199</f>
        <v>0</v>
      </c>
    </row>
    <row r="200" customFormat="false" ht="22.35" hidden="false" customHeight="false" outlineLevel="0" collapsed="false">
      <c r="A200" s="66" t="s">
        <v>372</v>
      </c>
      <c r="B200" s="67" t="s">
        <v>373</v>
      </c>
      <c r="C200" s="68" t="s">
        <v>64</v>
      </c>
      <c r="D200" s="69" t="n">
        <v>6</v>
      </c>
      <c r="E200" s="70" t="n">
        <v>23.406306</v>
      </c>
      <c r="F200" s="71" t="n">
        <v>0</v>
      </c>
      <c r="G200" s="72" t="n">
        <f aca="false">F200*E200</f>
        <v>0</v>
      </c>
      <c r="H200" s="73" t="n">
        <f aca="false">F200/D200</f>
        <v>0</v>
      </c>
      <c r="I200" s="69"/>
      <c r="J200" s="74" t="n">
        <f aca="false">I200*E200</f>
        <v>0</v>
      </c>
      <c r="K200" s="73" t="n">
        <f aca="false">I200/D200</f>
        <v>0</v>
      </c>
      <c r="L200" s="75" t="n">
        <f aca="false">F200+I200</f>
        <v>0</v>
      </c>
      <c r="M200" s="76" t="n">
        <f aca="false">G200+J200</f>
        <v>0</v>
      </c>
      <c r="N200" s="77" t="n">
        <f aca="false">H200+K200</f>
        <v>0</v>
      </c>
    </row>
    <row r="201" customFormat="false" ht="22.35" hidden="false" customHeight="false" outlineLevel="0" collapsed="false">
      <c r="A201" s="66" t="s">
        <v>374</v>
      </c>
      <c r="B201" s="67" t="s">
        <v>375</v>
      </c>
      <c r="C201" s="68" t="s">
        <v>199</v>
      </c>
      <c r="D201" s="69" t="n">
        <v>24</v>
      </c>
      <c r="E201" s="70" t="n">
        <v>48.79371</v>
      </c>
      <c r="F201" s="71" t="n">
        <v>0</v>
      </c>
      <c r="G201" s="72" t="n">
        <f aca="false">F201*E201</f>
        <v>0</v>
      </c>
      <c r="H201" s="73" t="n">
        <f aca="false">F201/D201</f>
        <v>0</v>
      </c>
      <c r="I201" s="69"/>
      <c r="J201" s="74" t="n">
        <f aca="false">I201*E201</f>
        <v>0</v>
      </c>
      <c r="K201" s="73" t="n">
        <f aca="false">I201/D201</f>
        <v>0</v>
      </c>
      <c r="L201" s="75" t="n">
        <f aca="false">F201+I201</f>
        <v>0</v>
      </c>
      <c r="M201" s="76" t="n">
        <f aca="false">G201+J201</f>
        <v>0</v>
      </c>
      <c r="N201" s="77" t="n">
        <f aca="false">H201+K201</f>
        <v>0</v>
      </c>
    </row>
    <row r="202" customFormat="false" ht="22.35" hidden="false" customHeight="false" outlineLevel="0" collapsed="false">
      <c r="A202" s="66" t="s">
        <v>376</v>
      </c>
      <c r="B202" s="67" t="s">
        <v>377</v>
      </c>
      <c r="C202" s="68" t="s">
        <v>199</v>
      </c>
      <c r="D202" s="69" t="n">
        <v>2</v>
      </c>
      <c r="E202" s="70" t="n">
        <v>51.508548</v>
      </c>
      <c r="F202" s="71" t="n">
        <v>0</v>
      </c>
      <c r="G202" s="72" t="n">
        <f aca="false">F202*E202</f>
        <v>0</v>
      </c>
      <c r="H202" s="73" t="n">
        <f aca="false">F202/D202</f>
        <v>0</v>
      </c>
      <c r="I202" s="69"/>
      <c r="J202" s="74" t="n">
        <f aca="false">I202*E202</f>
        <v>0</v>
      </c>
      <c r="K202" s="73" t="n">
        <f aca="false">I202/D202</f>
        <v>0</v>
      </c>
      <c r="L202" s="75" t="n">
        <f aca="false">F202+I202</f>
        <v>0</v>
      </c>
      <c r="M202" s="76" t="n">
        <f aca="false">G202+J202</f>
        <v>0</v>
      </c>
      <c r="N202" s="77" t="n">
        <f aca="false">H202+K202</f>
        <v>0</v>
      </c>
    </row>
    <row r="203" customFormat="false" ht="22.35" hidden="false" customHeight="false" outlineLevel="0" collapsed="false">
      <c r="A203" s="66" t="s">
        <v>378</v>
      </c>
      <c r="B203" s="67" t="s">
        <v>379</v>
      </c>
      <c r="C203" s="68" t="s">
        <v>199</v>
      </c>
      <c r="D203" s="69" t="n">
        <v>6</v>
      </c>
      <c r="E203" s="70" t="n">
        <v>54.822607</v>
      </c>
      <c r="F203" s="71" t="n">
        <v>0</v>
      </c>
      <c r="G203" s="72" t="n">
        <f aca="false">F203*E203</f>
        <v>0</v>
      </c>
      <c r="H203" s="73" t="n">
        <f aca="false">F203/D203</f>
        <v>0</v>
      </c>
      <c r="I203" s="69"/>
      <c r="J203" s="74" t="n">
        <f aca="false">I203*E203</f>
        <v>0</v>
      </c>
      <c r="K203" s="73" t="n">
        <f aca="false">I203/D203</f>
        <v>0</v>
      </c>
      <c r="L203" s="75" t="n">
        <f aca="false">F203+I203</f>
        <v>0</v>
      </c>
      <c r="M203" s="76" t="n">
        <f aca="false">G203+J203</f>
        <v>0</v>
      </c>
      <c r="N203" s="77" t="n">
        <f aca="false">H203+K203</f>
        <v>0</v>
      </c>
    </row>
    <row r="204" customFormat="false" ht="22.35" hidden="false" customHeight="false" outlineLevel="0" collapsed="false">
      <c r="A204" s="66" t="s">
        <v>380</v>
      </c>
      <c r="B204" s="67" t="s">
        <v>381</v>
      </c>
      <c r="C204" s="68" t="s">
        <v>199</v>
      </c>
      <c r="D204" s="69" t="n">
        <v>1</v>
      </c>
      <c r="E204" s="70" t="n">
        <v>61.805366</v>
      </c>
      <c r="F204" s="71" t="n">
        <v>0</v>
      </c>
      <c r="G204" s="72" t="n">
        <f aca="false">F204*E204</f>
        <v>0</v>
      </c>
      <c r="H204" s="73" t="n">
        <f aca="false">F204/D204</f>
        <v>0</v>
      </c>
      <c r="I204" s="69"/>
      <c r="J204" s="74" t="n">
        <f aca="false">I204*E204</f>
        <v>0</v>
      </c>
      <c r="K204" s="73" t="n">
        <f aca="false">I204/D204</f>
        <v>0</v>
      </c>
      <c r="L204" s="75" t="n">
        <f aca="false">F204+I204</f>
        <v>0</v>
      </c>
      <c r="M204" s="76" t="n">
        <f aca="false">G204+J204</f>
        <v>0</v>
      </c>
      <c r="N204" s="77" t="n">
        <f aca="false">H204+K204</f>
        <v>0</v>
      </c>
    </row>
    <row r="205" customFormat="false" ht="22.35" hidden="false" customHeight="false" outlineLevel="0" collapsed="false">
      <c r="A205" s="66" t="s">
        <v>382</v>
      </c>
      <c r="B205" s="67" t="s">
        <v>383</v>
      </c>
      <c r="C205" s="68" t="s">
        <v>64</v>
      </c>
      <c r="D205" s="69" t="n">
        <v>3</v>
      </c>
      <c r="E205" s="70" t="n">
        <v>368.154045</v>
      </c>
      <c r="F205" s="71" t="n">
        <v>0</v>
      </c>
      <c r="G205" s="72" t="n">
        <f aca="false">F205*E205</f>
        <v>0</v>
      </c>
      <c r="H205" s="73" t="n">
        <f aca="false">F205/D205</f>
        <v>0</v>
      </c>
      <c r="I205" s="69"/>
      <c r="J205" s="74" t="n">
        <f aca="false">I205*E205</f>
        <v>0</v>
      </c>
      <c r="K205" s="73" t="n">
        <f aca="false">I205/D205</f>
        <v>0</v>
      </c>
      <c r="L205" s="75" t="n">
        <f aca="false">F205+I205</f>
        <v>0</v>
      </c>
      <c r="M205" s="76" t="n">
        <f aca="false">G205+J205</f>
        <v>0</v>
      </c>
      <c r="N205" s="77" t="n">
        <f aca="false">H205+K205</f>
        <v>0</v>
      </c>
    </row>
    <row r="206" customFormat="false" ht="22.35" hidden="false" customHeight="false" outlineLevel="0" collapsed="false">
      <c r="A206" s="66" t="s">
        <v>384</v>
      </c>
      <c r="B206" s="67" t="s">
        <v>385</v>
      </c>
      <c r="C206" s="68" t="s">
        <v>64</v>
      </c>
      <c r="D206" s="69" t="n">
        <v>12</v>
      </c>
      <c r="E206" s="70" t="n">
        <v>174.691265</v>
      </c>
      <c r="F206" s="71" t="n">
        <v>0</v>
      </c>
      <c r="G206" s="72" t="n">
        <f aca="false">F206*E206</f>
        <v>0</v>
      </c>
      <c r="H206" s="73" t="n">
        <f aca="false">F206/D206</f>
        <v>0</v>
      </c>
      <c r="I206" s="69"/>
      <c r="J206" s="74" t="n">
        <f aca="false">I206*E206</f>
        <v>0</v>
      </c>
      <c r="K206" s="73" t="n">
        <f aca="false">I206/D206</f>
        <v>0</v>
      </c>
      <c r="L206" s="75" t="n">
        <f aca="false">F206+I206</f>
        <v>0</v>
      </c>
      <c r="M206" s="76" t="n">
        <f aca="false">G206+J206</f>
        <v>0</v>
      </c>
      <c r="N206" s="77" t="n">
        <f aca="false">H206+K206</f>
        <v>0</v>
      </c>
    </row>
    <row r="207" s="83" customFormat="true" ht="13.8" hidden="false" customHeight="false" outlineLevel="0" collapsed="false">
      <c r="A207" s="57" t="s">
        <v>386</v>
      </c>
      <c r="B207" s="85" t="s">
        <v>387</v>
      </c>
      <c r="C207" s="59"/>
      <c r="D207" s="60"/>
      <c r="E207" s="82"/>
      <c r="F207" s="61"/>
      <c r="G207" s="62"/>
      <c r="H207" s="63"/>
      <c r="I207" s="62"/>
      <c r="J207" s="65"/>
      <c r="K207" s="63"/>
      <c r="L207" s="62"/>
      <c r="M207" s="65"/>
      <c r="N207" s="63"/>
      <c r="XFA207" s="0"/>
      <c r="XFB207" s="0"/>
      <c r="XFC207" s="1"/>
      <c r="XFD207" s="1"/>
    </row>
    <row r="208" customFormat="false" ht="32.8" hidden="false" customHeight="false" outlineLevel="0" collapsed="false">
      <c r="A208" s="66" t="s">
        <v>388</v>
      </c>
      <c r="B208" s="67" t="s">
        <v>389</v>
      </c>
      <c r="C208" s="68" t="s">
        <v>32</v>
      </c>
      <c r="D208" s="69" t="n">
        <v>3166</v>
      </c>
      <c r="E208" s="70" t="n">
        <v>4.267921</v>
      </c>
      <c r="F208" s="71" t="n">
        <v>0</v>
      </c>
      <c r="G208" s="72" t="n">
        <f aca="false">F208*E208</f>
        <v>0</v>
      </c>
      <c r="H208" s="73" t="n">
        <f aca="false">F208/D208</f>
        <v>0</v>
      </c>
      <c r="I208" s="69"/>
      <c r="J208" s="74" t="n">
        <f aca="false">I208*E208</f>
        <v>0</v>
      </c>
      <c r="K208" s="73" t="n">
        <f aca="false">I208/D208</f>
        <v>0</v>
      </c>
      <c r="L208" s="75" t="n">
        <f aca="false">F208+I208</f>
        <v>0</v>
      </c>
      <c r="M208" s="76" t="n">
        <f aca="false">G208+J208</f>
        <v>0</v>
      </c>
      <c r="N208" s="77" t="n">
        <f aca="false">H208+K208</f>
        <v>0</v>
      </c>
    </row>
    <row r="209" customFormat="false" ht="32.8" hidden="false" customHeight="false" outlineLevel="0" collapsed="false">
      <c r="A209" s="66" t="s">
        <v>390</v>
      </c>
      <c r="B209" s="67" t="s">
        <v>391</v>
      </c>
      <c r="C209" s="68" t="s">
        <v>32</v>
      </c>
      <c r="D209" s="69" t="n">
        <v>535</v>
      </c>
      <c r="E209" s="70" t="n">
        <v>6.566973</v>
      </c>
      <c r="F209" s="71" t="n">
        <v>0</v>
      </c>
      <c r="G209" s="72" t="n">
        <f aca="false">F209*E209</f>
        <v>0</v>
      </c>
      <c r="H209" s="73" t="n">
        <f aca="false">F209/D209</f>
        <v>0</v>
      </c>
      <c r="I209" s="69"/>
      <c r="J209" s="74" t="n">
        <f aca="false">I209*E209</f>
        <v>0</v>
      </c>
      <c r="K209" s="73" t="n">
        <f aca="false">I209/D209</f>
        <v>0</v>
      </c>
      <c r="L209" s="75" t="n">
        <f aca="false">F209+I209</f>
        <v>0</v>
      </c>
      <c r="M209" s="76" t="n">
        <f aca="false">G209+J209</f>
        <v>0</v>
      </c>
      <c r="N209" s="77" t="n">
        <f aca="false">H209+K209</f>
        <v>0</v>
      </c>
    </row>
    <row r="210" customFormat="false" ht="32.8" hidden="false" customHeight="false" outlineLevel="0" collapsed="false">
      <c r="A210" s="66" t="s">
        <v>392</v>
      </c>
      <c r="B210" s="67" t="s">
        <v>393</v>
      </c>
      <c r="C210" s="68" t="s">
        <v>32</v>
      </c>
      <c r="D210" s="69" t="n">
        <v>172</v>
      </c>
      <c r="E210" s="70" t="n">
        <v>9.147292</v>
      </c>
      <c r="F210" s="71" t="n">
        <v>0</v>
      </c>
      <c r="G210" s="72" t="n">
        <f aca="false">F210*E210</f>
        <v>0</v>
      </c>
      <c r="H210" s="73" t="n">
        <f aca="false">F210/D210</f>
        <v>0</v>
      </c>
      <c r="I210" s="69"/>
      <c r="J210" s="74" t="n">
        <f aca="false">I210*E210</f>
        <v>0</v>
      </c>
      <c r="K210" s="73" t="n">
        <f aca="false">I210/D210</f>
        <v>0</v>
      </c>
      <c r="L210" s="75" t="n">
        <f aca="false">F210+I210</f>
        <v>0</v>
      </c>
      <c r="M210" s="76" t="n">
        <f aca="false">G210+J210</f>
        <v>0</v>
      </c>
      <c r="N210" s="77" t="n">
        <f aca="false">H210+K210</f>
        <v>0</v>
      </c>
    </row>
    <row r="211" customFormat="false" ht="32.8" hidden="false" customHeight="false" outlineLevel="0" collapsed="false">
      <c r="A211" s="66" t="s">
        <v>394</v>
      </c>
      <c r="B211" s="67" t="s">
        <v>395</v>
      </c>
      <c r="C211" s="68" t="s">
        <v>32</v>
      </c>
      <c r="D211" s="69" t="n">
        <v>57</v>
      </c>
      <c r="E211" s="70" t="n">
        <v>14.809319</v>
      </c>
      <c r="F211" s="71" t="n">
        <v>0</v>
      </c>
      <c r="G211" s="72" t="n">
        <f aca="false">F211*E211</f>
        <v>0</v>
      </c>
      <c r="H211" s="73" t="n">
        <f aca="false">F211/D211</f>
        <v>0</v>
      </c>
      <c r="I211" s="69"/>
      <c r="J211" s="74" t="n">
        <f aca="false">I211*E211</f>
        <v>0</v>
      </c>
      <c r="K211" s="73" t="n">
        <f aca="false">I211/D211</f>
        <v>0</v>
      </c>
      <c r="L211" s="75" t="n">
        <f aca="false">F211+I211</f>
        <v>0</v>
      </c>
      <c r="M211" s="76" t="n">
        <f aca="false">G211+J211</f>
        <v>0</v>
      </c>
      <c r="N211" s="77" t="n">
        <f aca="false">H211+K211</f>
        <v>0</v>
      </c>
    </row>
    <row r="212" customFormat="false" ht="32.8" hidden="false" customHeight="false" outlineLevel="0" collapsed="false">
      <c r="A212" s="66" t="s">
        <v>396</v>
      </c>
      <c r="B212" s="67" t="s">
        <v>397</v>
      </c>
      <c r="C212" s="68" t="s">
        <v>32</v>
      </c>
      <c r="D212" s="69" t="n">
        <v>94</v>
      </c>
      <c r="E212" s="70" t="n">
        <v>52.511326</v>
      </c>
      <c r="F212" s="71" t="n">
        <v>0</v>
      </c>
      <c r="G212" s="72" t="n">
        <f aca="false">F212*E212</f>
        <v>0</v>
      </c>
      <c r="H212" s="73" t="n">
        <f aca="false">F212/D212</f>
        <v>0</v>
      </c>
      <c r="I212" s="69"/>
      <c r="J212" s="74" t="n">
        <f aca="false">I212*E212</f>
        <v>0</v>
      </c>
      <c r="K212" s="73" t="n">
        <f aca="false">I212/D212</f>
        <v>0</v>
      </c>
      <c r="L212" s="75" t="n">
        <f aca="false">F212+I212</f>
        <v>0</v>
      </c>
      <c r="M212" s="76" t="n">
        <f aca="false">G212+J212</f>
        <v>0</v>
      </c>
      <c r="N212" s="77" t="n">
        <f aca="false">H212+K212</f>
        <v>0</v>
      </c>
    </row>
    <row r="213" customFormat="false" ht="32.8" hidden="false" customHeight="false" outlineLevel="0" collapsed="false">
      <c r="A213" s="66" t="s">
        <v>398</v>
      </c>
      <c r="B213" s="67" t="s">
        <v>399</v>
      </c>
      <c r="C213" s="68" t="s">
        <v>32</v>
      </c>
      <c r="D213" s="69" t="n">
        <v>108</v>
      </c>
      <c r="E213" s="70" t="n">
        <v>15.677578</v>
      </c>
      <c r="F213" s="71" t="n">
        <v>0</v>
      </c>
      <c r="G213" s="72" t="n">
        <f aca="false">F213*E213</f>
        <v>0</v>
      </c>
      <c r="H213" s="73" t="n">
        <f aca="false">F213/D213</f>
        <v>0</v>
      </c>
      <c r="I213" s="69"/>
      <c r="J213" s="74" t="n">
        <f aca="false">I213*E213</f>
        <v>0</v>
      </c>
      <c r="K213" s="73" t="n">
        <f aca="false">I213/D213</f>
        <v>0</v>
      </c>
      <c r="L213" s="75" t="n">
        <f aca="false">F213+I213</f>
        <v>0</v>
      </c>
      <c r="M213" s="76" t="n">
        <f aca="false">G213+J213</f>
        <v>0</v>
      </c>
      <c r="N213" s="77" t="n">
        <f aca="false">H213+K213</f>
        <v>0</v>
      </c>
    </row>
    <row r="214" customFormat="false" ht="32.8" hidden="false" customHeight="false" outlineLevel="0" collapsed="false">
      <c r="A214" s="66" t="s">
        <v>400</v>
      </c>
      <c r="B214" s="67" t="s">
        <v>401</v>
      </c>
      <c r="C214" s="68" t="s">
        <v>32</v>
      </c>
      <c r="D214" s="69" t="n">
        <v>165</v>
      </c>
      <c r="E214" s="70" t="n">
        <v>36.295672</v>
      </c>
      <c r="F214" s="71" t="n">
        <v>0</v>
      </c>
      <c r="G214" s="72" t="n">
        <f aca="false">F214*E214</f>
        <v>0</v>
      </c>
      <c r="H214" s="73" t="n">
        <f aca="false">F214/D214</f>
        <v>0</v>
      </c>
      <c r="I214" s="69"/>
      <c r="J214" s="74" t="n">
        <f aca="false">I214*E214</f>
        <v>0</v>
      </c>
      <c r="K214" s="73" t="n">
        <f aca="false">I214/D214</f>
        <v>0</v>
      </c>
      <c r="L214" s="75" t="n">
        <f aca="false">F214+I214</f>
        <v>0</v>
      </c>
      <c r="M214" s="76" t="n">
        <f aca="false">G214+J214</f>
        <v>0</v>
      </c>
      <c r="N214" s="77" t="n">
        <f aca="false">H214+K214</f>
        <v>0</v>
      </c>
    </row>
    <row r="215" customFormat="false" ht="32.8" hidden="false" customHeight="false" outlineLevel="0" collapsed="false">
      <c r="A215" s="66" t="s">
        <v>402</v>
      </c>
      <c r="B215" s="67" t="s">
        <v>403</v>
      </c>
      <c r="C215" s="68" t="s">
        <v>32</v>
      </c>
      <c r="D215" s="69" t="n">
        <v>190</v>
      </c>
      <c r="E215" s="70" t="n">
        <v>93.759743</v>
      </c>
      <c r="F215" s="71" t="n">
        <v>0</v>
      </c>
      <c r="G215" s="72" t="n">
        <f aca="false">F215*E215</f>
        <v>0</v>
      </c>
      <c r="H215" s="73" t="n">
        <f aca="false">F215/D215</f>
        <v>0</v>
      </c>
      <c r="I215" s="69"/>
      <c r="J215" s="74" t="n">
        <f aca="false">I215*E215</f>
        <v>0</v>
      </c>
      <c r="K215" s="73" t="n">
        <f aca="false">I215/D215</f>
        <v>0</v>
      </c>
      <c r="L215" s="75" t="n">
        <f aca="false">F215+I215</f>
        <v>0</v>
      </c>
      <c r="M215" s="76" t="n">
        <f aca="false">G215+J215</f>
        <v>0</v>
      </c>
      <c r="N215" s="77" t="n">
        <f aca="false">H215+K215</f>
        <v>0</v>
      </c>
    </row>
    <row r="216" s="83" customFormat="true" ht="13.8" hidden="false" customHeight="false" outlineLevel="0" collapsed="false">
      <c r="A216" s="57" t="s">
        <v>404</v>
      </c>
      <c r="B216" s="85" t="s">
        <v>405</v>
      </c>
      <c r="C216" s="59"/>
      <c r="D216" s="60"/>
      <c r="E216" s="82"/>
      <c r="F216" s="61"/>
      <c r="G216" s="62"/>
      <c r="H216" s="63"/>
      <c r="I216" s="62"/>
      <c r="J216" s="65"/>
      <c r="K216" s="63"/>
      <c r="L216" s="62"/>
      <c r="M216" s="65"/>
      <c r="N216" s="63"/>
      <c r="XFA216" s="0"/>
      <c r="XFB216" s="0"/>
      <c r="XFC216" s="1"/>
      <c r="XFD216" s="1"/>
    </row>
    <row r="217" customFormat="false" ht="32.8" hidden="false" customHeight="false" outlineLevel="0" collapsed="false">
      <c r="A217" s="66" t="s">
        <v>406</v>
      </c>
      <c r="B217" s="67" t="s">
        <v>407</v>
      </c>
      <c r="C217" s="68" t="s">
        <v>199</v>
      </c>
      <c r="D217" s="69" t="n">
        <v>1</v>
      </c>
      <c r="E217" s="70" t="n">
        <v>2237.41784</v>
      </c>
      <c r="F217" s="71" t="n">
        <v>1</v>
      </c>
      <c r="G217" s="72" t="n">
        <f aca="false">F217*E217</f>
        <v>2237.41784</v>
      </c>
      <c r="H217" s="73" t="n">
        <f aca="false">F217/D217</f>
        <v>1</v>
      </c>
      <c r="I217" s="69"/>
      <c r="J217" s="74" t="n">
        <f aca="false">I217*E217</f>
        <v>0</v>
      </c>
      <c r="K217" s="73" t="n">
        <f aca="false">I217/D217</f>
        <v>0</v>
      </c>
      <c r="L217" s="75" t="n">
        <f aca="false">F217+I217</f>
        <v>1</v>
      </c>
      <c r="M217" s="76" t="n">
        <f aca="false">G217+J217</f>
        <v>2237.41784</v>
      </c>
      <c r="N217" s="77" t="n">
        <f aca="false">H217+K217</f>
        <v>1</v>
      </c>
    </row>
    <row r="218" customFormat="false" ht="32.8" hidden="false" customHeight="false" outlineLevel="0" collapsed="false">
      <c r="A218" s="66" t="s">
        <v>408</v>
      </c>
      <c r="B218" s="67" t="s">
        <v>409</v>
      </c>
      <c r="C218" s="68" t="s">
        <v>199</v>
      </c>
      <c r="D218" s="69" t="n">
        <v>1</v>
      </c>
      <c r="E218" s="70" t="n">
        <v>1386.15715</v>
      </c>
      <c r="F218" s="71" t="n">
        <v>0</v>
      </c>
      <c r="G218" s="72" t="n">
        <f aca="false">F218*E218</f>
        <v>0</v>
      </c>
      <c r="H218" s="73" t="n">
        <f aca="false">F218/D218</f>
        <v>0</v>
      </c>
      <c r="I218" s="69"/>
      <c r="J218" s="74" t="n">
        <f aca="false">I218*E218</f>
        <v>0</v>
      </c>
      <c r="K218" s="73" t="n">
        <f aca="false">I218/D218</f>
        <v>0</v>
      </c>
      <c r="L218" s="75" t="n">
        <f aca="false">F218+I218</f>
        <v>0</v>
      </c>
      <c r="M218" s="76" t="n">
        <f aca="false">G218+J218</f>
        <v>0</v>
      </c>
      <c r="N218" s="77" t="n">
        <f aca="false">H218+K218</f>
        <v>0</v>
      </c>
    </row>
    <row r="219" customFormat="false" ht="13.8" hidden="false" customHeight="false" outlineLevel="0" collapsed="false">
      <c r="A219" s="48" t="n">
        <v>16</v>
      </c>
      <c r="B219" s="49" t="s">
        <v>410</v>
      </c>
      <c r="C219" s="50"/>
      <c r="D219" s="51"/>
      <c r="E219" s="81"/>
      <c r="F219" s="52"/>
      <c r="G219" s="53"/>
      <c r="H219" s="54"/>
      <c r="I219" s="53"/>
      <c r="J219" s="56" t="n">
        <f aca="false">SUM(J221:J287)</f>
        <v>0</v>
      </c>
      <c r="K219" s="54"/>
      <c r="L219" s="53"/>
      <c r="M219" s="56" t="n">
        <f aca="false">SUM(M221:M287)</f>
        <v>0</v>
      </c>
      <c r="N219" s="54"/>
    </row>
    <row r="220" s="83" customFormat="true" ht="13.8" hidden="false" customHeight="false" outlineLevel="0" collapsed="false">
      <c r="A220" s="57" t="s">
        <v>411</v>
      </c>
      <c r="B220" s="85" t="s">
        <v>412</v>
      </c>
      <c r="C220" s="59"/>
      <c r="D220" s="60"/>
      <c r="E220" s="82"/>
      <c r="F220" s="61"/>
      <c r="G220" s="62"/>
      <c r="H220" s="63"/>
      <c r="I220" s="62"/>
      <c r="J220" s="65"/>
      <c r="K220" s="63"/>
      <c r="L220" s="62"/>
      <c r="M220" s="65"/>
      <c r="N220" s="63"/>
      <c r="XFA220" s="0"/>
      <c r="XFB220" s="0"/>
      <c r="XFC220" s="1"/>
      <c r="XFD220" s="1"/>
    </row>
    <row r="221" customFormat="false" ht="22.35" hidden="false" customHeight="false" outlineLevel="0" collapsed="false">
      <c r="A221" s="66" t="s">
        <v>413</v>
      </c>
      <c r="B221" s="67" t="s">
        <v>414</v>
      </c>
      <c r="C221" s="68" t="s">
        <v>64</v>
      </c>
      <c r="D221" s="69" t="n">
        <v>1</v>
      </c>
      <c r="E221" s="70" t="n">
        <v>4360.470072</v>
      </c>
      <c r="F221" s="71" t="n">
        <v>0</v>
      </c>
      <c r="G221" s="72" t="n">
        <f aca="false">F221*E221</f>
        <v>0</v>
      </c>
      <c r="H221" s="73" t="n">
        <f aca="false">F221/D221</f>
        <v>0</v>
      </c>
      <c r="I221" s="69"/>
      <c r="J221" s="74" t="n">
        <f aca="false">I221*E221</f>
        <v>0</v>
      </c>
      <c r="K221" s="73" t="n">
        <f aca="false">I221/D221</f>
        <v>0</v>
      </c>
      <c r="L221" s="75" t="n">
        <f aca="false">F221+I221</f>
        <v>0</v>
      </c>
      <c r="M221" s="76" t="n">
        <f aca="false">G221+J221</f>
        <v>0</v>
      </c>
      <c r="N221" s="77" t="n">
        <f aca="false">H221+K221</f>
        <v>0</v>
      </c>
    </row>
    <row r="222" customFormat="false" ht="32.8" hidden="false" customHeight="false" outlineLevel="0" collapsed="false">
      <c r="A222" s="66" t="s">
        <v>415</v>
      </c>
      <c r="B222" s="67" t="s">
        <v>416</v>
      </c>
      <c r="C222" s="68" t="s">
        <v>199</v>
      </c>
      <c r="D222" s="69" t="n">
        <v>1</v>
      </c>
      <c r="E222" s="70" t="n">
        <v>166.057591</v>
      </c>
      <c r="F222" s="71" t="n">
        <v>0</v>
      </c>
      <c r="G222" s="72" t="n">
        <f aca="false">F222*E222</f>
        <v>0</v>
      </c>
      <c r="H222" s="73" t="n">
        <f aca="false">F222/D222</f>
        <v>0</v>
      </c>
      <c r="I222" s="69"/>
      <c r="J222" s="74" t="n">
        <f aca="false">I222*E222</f>
        <v>0</v>
      </c>
      <c r="K222" s="73" t="n">
        <f aca="false">I222/D222</f>
        <v>0</v>
      </c>
      <c r="L222" s="75" t="n">
        <f aca="false">F222+I222</f>
        <v>0</v>
      </c>
      <c r="M222" s="76" t="n">
        <f aca="false">G222+J222</f>
        <v>0</v>
      </c>
      <c r="N222" s="77" t="n">
        <f aca="false">H222+K222</f>
        <v>0</v>
      </c>
    </row>
    <row r="223" customFormat="false" ht="32.8" hidden="false" customHeight="false" outlineLevel="0" collapsed="false">
      <c r="A223" s="66" t="s">
        <v>417</v>
      </c>
      <c r="B223" s="67" t="s">
        <v>340</v>
      </c>
      <c r="C223" s="68" t="s">
        <v>199</v>
      </c>
      <c r="D223" s="69" t="n">
        <v>17</v>
      </c>
      <c r="E223" s="70" t="n">
        <v>19.236217</v>
      </c>
      <c r="F223" s="71" t="n">
        <v>0</v>
      </c>
      <c r="G223" s="72" t="n">
        <f aca="false">F223*E223</f>
        <v>0</v>
      </c>
      <c r="H223" s="73" t="n">
        <f aca="false">F223/D223</f>
        <v>0</v>
      </c>
      <c r="I223" s="69"/>
      <c r="J223" s="74" t="n">
        <f aca="false">I223*E223</f>
        <v>0</v>
      </c>
      <c r="K223" s="73" t="n">
        <f aca="false">I223/D223</f>
        <v>0</v>
      </c>
      <c r="L223" s="75" t="n">
        <f aca="false">F223+I223</f>
        <v>0</v>
      </c>
      <c r="M223" s="76" t="n">
        <f aca="false">G223+J223</f>
        <v>0</v>
      </c>
      <c r="N223" s="77" t="n">
        <f aca="false">H223+K223</f>
        <v>0</v>
      </c>
    </row>
    <row r="224" customFormat="false" ht="32.8" hidden="false" customHeight="false" outlineLevel="0" collapsed="false">
      <c r="A224" s="66" t="s">
        <v>418</v>
      </c>
      <c r="B224" s="67" t="s">
        <v>344</v>
      </c>
      <c r="C224" s="68" t="s">
        <v>175</v>
      </c>
      <c r="D224" s="69" t="n">
        <v>2</v>
      </c>
      <c r="E224" s="70" t="n">
        <v>22.085574</v>
      </c>
      <c r="F224" s="71" t="n">
        <v>0</v>
      </c>
      <c r="G224" s="72" t="n">
        <f aca="false">F224*E224</f>
        <v>0</v>
      </c>
      <c r="H224" s="73" t="n">
        <f aca="false">F224/D224</f>
        <v>0</v>
      </c>
      <c r="I224" s="69"/>
      <c r="J224" s="74" t="n">
        <f aca="false">I224*E224</f>
        <v>0</v>
      </c>
      <c r="K224" s="73" t="n">
        <f aca="false">I224/D224</f>
        <v>0</v>
      </c>
      <c r="L224" s="75" t="n">
        <f aca="false">F224+I224</f>
        <v>0</v>
      </c>
      <c r="M224" s="76" t="n">
        <f aca="false">G224+J224</f>
        <v>0</v>
      </c>
      <c r="N224" s="77" t="n">
        <f aca="false">H224+K224</f>
        <v>0</v>
      </c>
    </row>
    <row r="225" customFormat="false" ht="32.8" hidden="false" customHeight="false" outlineLevel="0" collapsed="false">
      <c r="A225" s="66" t="s">
        <v>419</v>
      </c>
      <c r="B225" s="67" t="s">
        <v>348</v>
      </c>
      <c r="C225" s="68" t="s">
        <v>175</v>
      </c>
      <c r="D225" s="69" t="n">
        <v>5</v>
      </c>
      <c r="E225" s="70" t="n">
        <v>52.46241</v>
      </c>
      <c r="F225" s="71" t="n">
        <v>0</v>
      </c>
      <c r="G225" s="72" t="n">
        <f aca="false">F225*E225</f>
        <v>0</v>
      </c>
      <c r="H225" s="73" t="n">
        <f aca="false">F225/D225</f>
        <v>0</v>
      </c>
      <c r="I225" s="69"/>
      <c r="J225" s="74" t="n">
        <f aca="false">I225*E225</f>
        <v>0</v>
      </c>
      <c r="K225" s="73" t="n">
        <f aca="false">I225/D225</f>
        <v>0</v>
      </c>
      <c r="L225" s="75" t="n">
        <f aca="false">F225+I225</f>
        <v>0</v>
      </c>
      <c r="M225" s="76" t="n">
        <f aca="false">G225+J225</f>
        <v>0</v>
      </c>
      <c r="N225" s="77" t="n">
        <f aca="false">H225+K225</f>
        <v>0</v>
      </c>
    </row>
    <row r="226" customFormat="false" ht="22.35" hidden="false" customHeight="false" outlineLevel="0" collapsed="false">
      <c r="A226" s="66" t="s">
        <v>420</v>
      </c>
      <c r="B226" s="67" t="s">
        <v>421</v>
      </c>
      <c r="C226" s="68" t="s">
        <v>64</v>
      </c>
      <c r="D226" s="69" t="n">
        <v>2</v>
      </c>
      <c r="E226" s="70" t="n">
        <v>36.784832</v>
      </c>
      <c r="F226" s="71" t="n">
        <v>0</v>
      </c>
      <c r="G226" s="72" t="n">
        <f aca="false">F226*E226</f>
        <v>0</v>
      </c>
      <c r="H226" s="73" t="n">
        <f aca="false">F226/D226</f>
        <v>0</v>
      </c>
      <c r="I226" s="69"/>
      <c r="J226" s="74" t="n">
        <f aca="false">I226*E226</f>
        <v>0</v>
      </c>
      <c r="K226" s="73" t="n">
        <f aca="false">I226/D226</f>
        <v>0</v>
      </c>
      <c r="L226" s="75" t="n">
        <f aca="false">F226+I226</f>
        <v>0</v>
      </c>
      <c r="M226" s="76" t="n">
        <f aca="false">G226+J226</f>
        <v>0</v>
      </c>
      <c r="N226" s="77" t="n">
        <f aca="false">H226+K226</f>
        <v>0</v>
      </c>
    </row>
    <row r="227" customFormat="false" ht="32.8" hidden="false" customHeight="false" outlineLevel="0" collapsed="false">
      <c r="A227" s="66" t="s">
        <v>422</v>
      </c>
      <c r="B227" s="67" t="s">
        <v>423</v>
      </c>
      <c r="C227" s="68" t="s">
        <v>199</v>
      </c>
      <c r="D227" s="69" t="n">
        <v>1</v>
      </c>
      <c r="E227" s="70" t="n">
        <v>535.165498</v>
      </c>
      <c r="F227" s="71" t="n">
        <v>0</v>
      </c>
      <c r="G227" s="72" t="n">
        <f aca="false">F227*E227</f>
        <v>0</v>
      </c>
      <c r="H227" s="73" t="n">
        <f aca="false">F227/D227</f>
        <v>0</v>
      </c>
      <c r="I227" s="69"/>
      <c r="J227" s="74" t="n">
        <f aca="false">I227*E227</f>
        <v>0</v>
      </c>
      <c r="K227" s="73" t="n">
        <f aca="false">I227/D227</f>
        <v>0</v>
      </c>
      <c r="L227" s="75" t="n">
        <f aca="false">F227+I227</f>
        <v>0</v>
      </c>
      <c r="M227" s="76" t="n">
        <f aca="false">G227+J227</f>
        <v>0</v>
      </c>
      <c r="N227" s="77" t="n">
        <f aca="false">H227+K227</f>
        <v>0</v>
      </c>
    </row>
    <row r="228" customFormat="false" ht="32.8" hidden="false" customHeight="false" outlineLevel="0" collapsed="false">
      <c r="A228" s="66" t="s">
        <v>424</v>
      </c>
      <c r="B228" s="67" t="s">
        <v>425</v>
      </c>
      <c r="C228" s="68" t="s">
        <v>199</v>
      </c>
      <c r="D228" s="69" t="n">
        <v>1</v>
      </c>
      <c r="E228" s="70" t="n">
        <v>318.492076</v>
      </c>
      <c r="F228" s="71" t="n">
        <v>0</v>
      </c>
      <c r="G228" s="72" t="n">
        <f aca="false">F228*E228</f>
        <v>0</v>
      </c>
      <c r="H228" s="73" t="n">
        <f aca="false">F228/D228</f>
        <v>0</v>
      </c>
      <c r="I228" s="69"/>
      <c r="J228" s="74" t="n">
        <f aca="false">I228*E228</f>
        <v>0</v>
      </c>
      <c r="K228" s="73" t="n">
        <f aca="false">I228/D228</f>
        <v>0</v>
      </c>
      <c r="L228" s="75" t="n">
        <f aca="false">F228+I228</f>
        <v>0</v>
      </c>
      <c r="M228" s="76" t="n">
        <f aca="false">G228+J228</f>
        <v>0</v>
      </c>
      <c r="N228" s="77" t="n">
        <f aca="false">H228+K228</f>
        <v>0</v>
      </c>
    </row>
    <row r="229" customFormat="false" ht="32.8" hidden="false" customHeight="false" outlineLevel="0" collapsed="false">
      <c r="A229" s="66" t="s">
        <v>426</v>
      </c>
      <c r="B229" s="67" t="s">
        <v>356</v>
      </c>
      <c r="C229" s="68" t="s">
        <v>32</v>
      </c>
      <c r="D229" s="69" t="n">
        <v>258</v>
      </c>
      <c r="E229" s="70" t="n">
        <v>10.443566</v>
      </c>
      <c r="F229" s="71" t="n">
        <v>0</v>
      </c>
      <c r="G229" s="72" t="n">
        <f aca="false">F229*E229</f>
        <v>0</v>
      </c>
      <c r="H229" s="73" t="n">
        <f aca="false">F229/D229</f>
        <v>0</v>
      </c>
      <c r="I229" s="69"/>
      <c r="J229" s="74" t="n">
        <f aca="false">I229*E229</f>
        <v>0</v>
      </c>
      <c r="K229" s="73" t="n">
        <f aca="false">I229/D229</f>
        <v>0</v>
      </c>
      <c r="L229" s="75" t="n">
        <f aca="false">F229+I229</f>
        <v>0</v>
      </c>
      <c r="M229" s="76" t="n">
        <f aca="false">G229+J229</f>
        <v>0</v>
      </c>
      <c r="N229" s="77" t="n">
        <f aca="false">H229+K229</f>
        <v>0</v>
      </c>
    </row>
    <row r="230" customFormat="false" ht="32.8" hidden="false" customHeight="false" outlineLevel="0" collapsed="false">
      <c r="A230" s="66" t="s">
        <v>427</v>
      </c>
      <c r="B230" s="67" t="s">
        <v>428</v>
      </c>
      <c r="C230" s="68" t="s">
        <v>32</v>
      </c>
      <c r="D230" s="69" t="n">
        <v>95</v>
      </c>
      <c r="E230" s="70" t="n">
        <v>13.659793</v>
      </c>
      <c r="F230" s="71" t="n">
        <v>0</v>
      </c>
      <c r="G230" s="72" t="n">
        <f aca="false">F230*E230</f>
        <v>0</v>
      </c>
      <c r="H230" s="73" t="n">
        <f aca="false">F230/D230</f>
        <v>0</v>
      </c>
      <c r="I230" s="69"/>
      <c r="J230" s="74" t="n">
        <f aca="false">I230*E230</f>
        <v>0</v>
      </c>
      <c r="K230" s="73" t="n">
        <f aca="false">I230/D230</f>
        <v>0</v>
      </c>
      <c r="L230" s="75" t="n">
        <f aca="false">F230+I230</f>
        <v>0</v>
      </c>
      <c r="M230" s="76" t="n">
        <f aca="false">G230+J230</f>
        <v>0</v>
      </c>
      <c r="N230" s="77" t="n">
        <f aca="false">H230+K230</f>
        <v>0</v>
      </c>
    </row>
    <row r="231" customFormat="false" ht="32.8" hidden="false" customHeight="false" outlineLevel="0" collapsed="false">
      <c r="A231" s="66" t="s">
        <v>429</v>
      </c>
      <c r="B231" s="67" t="s">
        <v>362</v>
      </c>
      <c r="C231" s="68" t="s">
        <v>32</v>
      </c>
      <c r="D231" s="69" t="n">
        <v>22</v>
      </c>
      <c r="E231" s="70" t="n">
        <v>13.036114</v>
      </c>
      <c r="F231" s="71" t="n">
        <v>0</v>
      </c>
      <c r="G231" s="72" t="n">
        <f aca="false">F231*E231</f>
        <v>0</v>
      </c>
      <c r="H231" s="73" t="n">
        <f aca="false">F231/D231</f>
        <v>0</v>
      </c>
      <c r="I231" s="69"/>
      <c r="J231" s="74" t="n">
        <f aca="false">I231*E231</f>
        <v>0</v>
      </c>
      <c r="K231" s="73" t="n">
        <f aca="false">I231/D231</f>
        <v>0</v>
      </c>
      <c r="L231" s="75" t="n">
        <f aca="false">F231+I231</f>
        <v>0</v>
      </c>
      <c r="M231" s="76" t="n">
        <f aca="false">G231+J231</f>
        <v>0</v>
      </c>
      <c r="N231" s="77" t="n">
        <f aca="false">H231+K231</f>
        <v>0</v>
      </c>
    </row>
    <row r="232" customFormat="false" ht="32.8" hidden="false" customHeight="false" outlineLevel="0" collapsed="false">
      <c r="A232" s="66" t="s">
        <v>430</v>
      </c>
      <c r="B232" s="67" t="s">
        <v>358</v>
      </c>
      <c r="C232" s="68" t="s">
        <v>64</v>
      </c>
      <c r="D232" s="69" t="n">
        <v>43</v>
      </c>
      <c r="E232" s="70" t="n">
        <v>19.872125</v>
      </c>
      <c r="F232" s="71" t="n">
        <v>0</v>
      </c>
      <c r="G232" s="72" t="n">
        <f aca="false">F232*E232</f>
        <v>0</v>
      </c>
      <c r="H232" s="73" t="n">
        <f aca="false">F232/D232</f>
        <v>0</v>
      </c>
      <c r="I232" s="69"/>
      <c r="J232" s="74" t="n">
        <f aca="false">I232*E232</f>
        <v>0</v>
      </c>
      <c r="K232" s="73" t="n">
        <f aca="false">I232/D232</f>
        <v>0</v>
      </c>
      <c r="L232" s="75" t="n">
        <f aca="false">F232+I232</f>
        <v>0</v>
      </c>
      <c r="M232" s="76" t="n">
        <f aca="false">G232+J232</f>
        <v>0</v>
      </c>
      <c r="N232" s="77" t="n">
        <f aca="false">H232+K232</f>
        <v>0</v>
      </c>
    </row>
    <row r="233" customFormat="false" ht="22.35" hidden="false" customHeight="false" outlineLevel="0" collapsed="false">
      <c r="A233" s="66" t="s">
        <v>431</v>
      </c>
      <c r="B233" s="67" t="s">
        <v>432</v>
      </c>
      <c r="C233" s="68" t="s">
        <v>32</v>
      </c>
      <c r="D233" s="69" t="n">
        <v>897</v>
      </c>
      <c r="E233" s="70" t="n">
        <v>3.998883</v>
      </c>
      <c r="F233" s="71" t="n">
        <v>0</v>
      </c>
      <c r="G233" s="72" t="n">
        <f aca="false">F233*E233</f>
        <v>0</v>
      </c>
      <c r="H233" s="73" t="n">
        <f aca="false">F233/D233</f>
        <v>0</v>
      </c>
      <c r="I233" s="69"/>
      <c r="J233" s="74" t="n">
        <f aca="false">I233*E233</f>
        <v>0</v>
      </c>
      <c r="K233" s="73" t="n">
        <f aca="false">I233/D233</f>
        <v>0</v>
      </c>
      <c r="L233" s="75" t="n">
        <f aca="false">F233+I233</f>
        <v>0</v>
      </c>
      <c r="M233" s="76" t="n">
        <f aca="false">G233+J233</f>
        <v>0</v>
      </c>
      <c r="N233" s="77" t="n">
        <f aca="false">H233+K233</f>
        <v>0</v>
      </c>
    </row>
    <row r="234" customFormat="false" ht="32.8" hidden="false" customHeight="false" outlineLevel="0" collapsed="false">
      <c r="A234" s="66" t="s">
        <v>433</v>
      </c>
      <c r="B234" s="67" t="s">
        <v>434</v>
      </c>
      <c r="C234" s="68" t="s">
        <v>32</v>
      </c>
      <c r="D234" s="69" t="n">
        <v>12</v>
      </c>
      <c r="E234" s="70" t="n">
        <v>6.933843</v>
      </c>
      <c r="F234" s="71" t="n">
        <v>0</v>
      </c>
      <c r="G234" s="72" t="n">
        <f aca="false">F234*E234</f>
        <v>0</v>
      </c>
      <c r="H234" s="73" t="n">
        <f aca="false">F234/D234</f>
        <v>0</v>
      </c>
      <c r="I234" s="69"/>
      <c r="J234" s="74" t="n">
        <f aca="false">I234*E234</f>
        <v>0</v>
      </c>
      <c r="K234" s="73" t="n">
        <f aca="false">I234/D234</f>
        <v>0</v>
      </c>
      <c r="L234" s="75" t="n">
        <f aca="false">F234+I234</f>
        <v>0</v>
      </c>
      <c r="M234" s="76" t="n">
        <f aca="false">G234+J234</f>
        <v>0</v>
      </c>
      <c r="N234" s="77" t="n">
        <f aca="false">H234+K234</f>
        <v>0</v>
      </c>
    </row>
    <row r="235" customFormat="false" ht="22.35" hidden="false" customHeight="false" outlineLevel="0" collapsed="false">
      <c r="A235" s="66" t="s">
        <v>435</v>
      </c>
      <c r="B235" s="67" t="s">
        <v>436</v>
      </c>
      <c r="C235" s="68" t="s">
        <v>32</v>
      </c>
      <c r="D235" s="69" t="n">
        <v>10</v>
      </c>
      <c r="E235" s="70" t="n">
        <v>11.201764</v>
      </c>
      <c r="F235" s="71" t="n">
        <v>0</v>
      </c>
      <c r="G235" s="72" t="n">
        <f aca="false">F235*E235</f>
        <v>0</v>
      </c>
      <c r="H235" s="73" t="n">
        <f aca="false">F235/D235</f>
        <v>0</v>
      </c>
      <c r="I235" s="69"/>
      <c r="J235" s="74" t="n">
        <f aca="false">I235*E235</f>
        <v>0</v>
      </c>
      <c r="K235" s="73" t="n">
        <f aca="false">I235/D235</f>
        <v>0</v>
      </c>
      <c r="L235" s="75" t="n">
        <f aca="false">F235+I235</f>
        <v>0</v>
      </c>
      <c r="M235" s="76" t="n">
        <f aca="false">G235+J235</f>
        <v>0</v>
      </c>
      <c r="N235" s="77" t="n">
        <f aca="false">H235+K235</f>
        <v>0</v>
      </c>
    </row>
    <row r="236" customFormat="false" ht="22.35" hidden="false" customHeight="false" outlineLevel="0" collapsed="false">
      <c r="A236" s="66" t="s">
        <v>437</v>
      </c>
      <c r="B236" s="67" t="s">
        <v>438</v>
      </c>
      <c r="C236" s="68" t="s">
        <v>199</v>
      </c>
      <c r="D236" s="69" t="n">
        <v>34</v>
      </c>
      <c r="E236" s="70" t="n">
        <v>48.916</v>
      </c>
      <c r="F236" s="71" t="n">
        <v>0</v>
      </c>
      <c r="G236" s="72" t="n">
        <f aca="false">F236*E236</f>
        <v>0</v>
      </c>
      <c r="H236" s="73" t="n">
        <f aca="false">F236/D236</f>
        <v>0</v>
      </c>
      <c r="I236" s="69"/>
      <c r="J236" s="74" t="n">
        <f aca="false">I236*E236</f>
        <v>0</v>
      </c>
      <c r="K236" s="73" t="n">
        <f aca="false">I236/D236</f>
        <v>0</v>
      </c>
      <c r="L236" s="75" t="n">
        <f aca="false">F236+I236</f>
        <v>0</v>
      </c>
      <c r="M236" s="76" t="n">
        <f aca="false">G236+J236</f>
        <v>0</v>
      </c>
      <c r="N236" s="77" t="n">
        <f aca="false">H236+K236</f>
        <v>0</v>
      </c>
    </row>
    <row r="237" customFormat="false" ht="22.35" hidden="false" customHeight="false" outlineLevel="0" collapsed="false">
      <c r="A237" s="66" t="s">
        <v>439</v>
      </c>
      <c r="B237" s="67" t="s">
        <v>440</v>
      </c>
      <c r="C237" s="68" t="s">
        <v>64</v>
      </c>
      <c r="D237" s="69" t="n">
        <v>3</v>
      </c>
      <c r="E237" s="70" t="n">
        <v>882.725907</v>
      </c>
      <c r="F237" s="71" t="n">
        <v>0</v>
      </c>
      <c r="G237" s="72" t="n">
        <f aca="false">F237*E237</f>
        <v>0</v>
      </c>
      <c r="H237" s="73" t="n">
        <f aca="false">F237/D237</f>
        <v>0</v>
      </c>
      <c r="I237" s="69"/>
      <c r="J237" s="74" t="n">
        <f aca="false">I237*E237</f>
        <v>0</v>
      </c>
      <c r="K237" s="73" t="n">
        <f aca="false">I237/D237</f>
        <v>0</v>
      </c>
      <c r="L237" s="75" t="n">
        <f aca="false">F237+I237</f>
        <v>0</v>
      </c>
      <c r="M237" s="76" t="n">
        <f aca="false">G237+J237</f>
        <v>0</v>
      </c>
      <c r="N237" s="77" t="n">
        <f aca="false">H237+K237</f>
        <v>0</v>
      </c>
    </row>
    <row r="238" s="83" customFormat="true" ht="13.8" hidden="false" customHeight="false" outlineLevel="0" collapsed="false">
      <c r="A238" s="57" t="s">
        <v>441</v>
      </c>
      <c r="B238" s="85" t="s">
        <v>442</v>
      </c>
      <c r="C238" s="59"/>
      <c r="D238" s="60"/>
      <c r="E238" s="82"/>
      <c r="F238" s="61"/>
      <c r="G238" s="62"/>
      <c r="H238" s="63"/>
      <c r="I238" s="62"/>
      <c r="J238" s="65"/>
      <c r="K238" s="63"/>
      <c r="L238" s="62"/>
      <c r="M238" s="65"/>
      <c r="N238" s="63"/>
      <c r="XFA238" s="0"/>
      <c r="XFB238" s="0"/>
      <c r="XFC238" s="1"/>
      <c r="XFD238" s="1"/>
    </row>
    <row r="239" customFormat="false" ht="22.35" hidden="false" customHeight="false" outlineLevel="0" collapsed="false">
      <c r="A239" s="66" t="s">
        <v>443</v>
      </c>
      <c r="B239" s="67" t="s">
        <v>444</v>
      </c>
      <c r="C239" s="68" t="s">
        <v>199</v>
      </c>
      <c r="D239" s="69" t="n">
        <v>22</v>
      </c>
      <c r="E239" s="70" t="n">
        <v>34.021078</v>
      </c>
      <c r="F239" s="71" t="n">
        <v>0</v>
      </c>
      <c r="G239" s="72" t="n">
        <f aca="false">F239*E239</f>
        <v>0</v>
      </c>
      <c r="H239" s="73" t="n">
        <f aca="false">F239/D239</f>
        <v>0</v>
      </c>
      <c r="I239" s="69"/>
      <c r="J239" s="74" t="n">
        <f aca="false">I239*E239</f>
        <v>0</v>
      </c>
      <c r="K239" s="73" t="n">
        <f aca="false">I239/D239</f>
        <v>0</v>
      </c>
      <c r="L239" s="75" t="n">
        <f aca="false">F239+I239</f>
        <v>0</v>
      </c>
      <c r="M239" s="76" t="n">
        <f aca="false">G239+J239</f>
        <v>0</v>
      </c>
      <c r="N239" s="77" t="n">
        <f aca="false">H239+K239</f>
        <v>0</v>
      </c>
    </row>
    <row r="240" customFormat="false" ht="32.8" hidden="false" customHeight="false" outlineLevel="0" collapsed="false">
      <c r="A240" s="66" t="s">
        <v>445</v>
      </c>
      <c r="B240" s="67" t="s">
        <v>348</v>
      </c>
      <c r="C240" s="68" t="s">
        <v>175</v>
      </c>
      <c r="D240" s="69" t="n">
        <v>18</v>
      </c>
      <c r="E240" s="70" t="n">
        <v>52.46241</v>
      </c>
      <c r="F240" s="71" t="n">
        <v>0</v>
      </c>
      <c r="G240" s="72" t="n">
        <f aca="false">F240*E240</f>
        <v>0</v>
      </c>
      <c r="H240" s="73" t="n">
        <f aca="false">F240/D240</f>
        <v>0</v>
      </c>
      <c r="I240" s="69"/>
      <c r="J240" s="74" t="n">
        <f aca="false">I240*E240</f>
        <v>0</v>
      </c>
      <c r="K240" s="73" t="n">
        <f aca="false">I240/D240</f>
        <v>0</v>
      </c>
      <c r="L240" s="75" t="n">
        <f aca="false">F240+I240</f>
        <v>0</v>
      </c>
      <c r="M240" s="76" t="n">
        <f aca="false">G240+J240</f>
        <v>0</v>
      </c>
      <c r="N240" s="77" t="n">
        <f aca="false">H240+K240</f>
        <v>0</v>
      </c>
    </row>
    <row r="241" customFormat="false" ht="32.8" hidden="false" customHeight="false" outlineLevel="0" collapsed="false">
      <c r="A241" s="66" t="s">
        <v>446</v>
      </c>
      <c r="B241" s="67" t="s">
        <v>447</v>
      </c>
      <c r="C241" s="68" t="s">
        <v>32</v>
      </c>
      <c r="D241" s="69" t="n">
        <v>122</v>
      </c>
      <c r="E241" s="70" t="n">
        <v>16.973852</v>
      </c>
      <c r="F241" s="71" t="n">
        <v>0</v>
      </c>
      <c r="G241" s="72" t="n">
        <f aca="false">F241*E241</f>
        <v>0</v>
      </c>
      <c r="H241" s="73" t="n">
        <f aca="false">F241/D241</f>
        <v>0</v>
      </c>
      <c r="I241" s="69"/>
      <c r="J241" s="74" t="n">
        <f aca="false">I241*E241</f>
        <v>0</v>
      </c>
      <c r="K241" s="73" t="n">
        <f aca="false">I241/D241</f>
        <v>0</v>
      </c>
      <c r="L241" s="75" t="n">
        <f aca="false">F241+I241</f>
        <v>0</v>
      </c>
      <c r="M241" s="76" t="n">
        <f aca="false">G241+J241</f>
        <v>0</v>
      </c>
      <c r="N241" s="77" t="n">
        <f aca="false">H241+K241</f>
        <v>0</v>
      </c>
    </row>
    <row r="242" customFormat="false" ht="22.35" hidden="false" customHeight="false" outlineLevel="0" collapsed="false">
      <c r="A242" s="66" t="s">
        <v>448</v>
      </c>
      <c r="B242" s="67" t="s">
        <v>432</v>
      </c>
      <c r="C242" s="68" t="s">
        <v>32</v>
      </c>
      <c r="D242" s="69" t="n">
        <v>381</v>
      </c>
      <c r="E242" s="70" t="n">
        <v>3.998883</v>
      </c>
      <c r="F242" s="71" t="n">
        <v>0</v>
      </c>
      <c r="G242" s="72" t="n">
        <f aca="false">F242*E242</f>
        <v>0</v>
      </c>
      <c r="H242" s="73" t="n">
        <f aca="false">F242/D242</f>
        <v>0</v>
      </c>
      <c r="I242" s="69"/>
      <c r="J242" s="74" t="n">
        <f aca="false">I242*E242</f>
        <v>0</v>
      </c>
      <c r="K242" s="73" t="n">
        <f aca="false">I242/D242</f>
        <v>0</v>
      </c>
      <c r="L242" s="75" t="n">
        <f aca="false">F242+I242</f>
        <v>0</v>
      </c>
      <c r="M242" s="76" t="n">
        <f aca="false">G242+J242</f>
        <v>0</v>
      </c>
      <c r="N242" s="77" t="n">
        <f aca="false">H242+K242</f>
        <v>0</v>
      </c>
    </row>
    <row r="243" customFormat="false" ht="32.8" hidden="false" customHeight="false" outlineLevel="0" collapsed="false">
      <c r="A243" s="66" t="s">
        <v>449</v>
      </c>
      <c r="B243" s="67" t="s">
        <v>358</v>
      </c>
      <c r="C243" s="68" t="s">
        <v>64</v>
      </c>
      <c r="D243" s="69" t="n">
        <v>64</v>
      </c>
      <c r="E243" s="70" t="n">
        <v>19.872125</v>
      </c>
      <c r="F243" s="71" t="n">
        <v>0</v>
      </c>
      <c r="G243" s="72" t="n">
        <f aca="false">F243*E243</f>
        <v>0</v>
      </c>
      <c r="H243" s="73" t="n">
        <f aca="false">F243/D243</f>
        <v>0</v>
      </c>
      <c r="I243" s="69"/>
      <c r="J243" s="74" t="n">
        <f aca="false">I243*E243</f>
        <v>0</v>
      </c>
      <c r="K243" s="73" t="n">
        <f aca="false">I243/D243</f>
        <v>0</v>
      </c>
      <c r="L243" s="75" t="n">
        <f aca="false">F243+I243</f>
        <v>0</v>
      </c>
      <c r="M243" s="76" t="n">
        <f aca="false">G243+J243</f>
        <v>0</v>
      </c>
      <c r="N243" s="77" t="n">
        <f aca="false">H243+K243</f>
        <v>0</v>
      </c>
    </row>
    <row r="244" customFormat="false" ht="22.35" hidden="false" customHeight="false" outlineLevel="0" collapsed="false">
      <c r="A244" s="66" t="s">
        <v>450</v>
      </c>
      <c r="B244" s="67" t="s">
        <v>438</v>
      </c>
      <c r="C244" s="68" t="s">
        <v>199</v>
      </c>
      <c r="D244" s="69" t="n">
        <v>5</v>
      </c>
      <c r="E244" s="70" t="n">
        <v>48.916</v>
      </c>
      <c r="F244" s="71" t="n">
        <v>0</v>
      </c>
      <c r="G244" s="72" t="n">
        <f aca="false">F244*E244</f>
        <v>0</v>
      </c>
      <c r="H244" s="73" t="n">
        <f aca="false">F244/D244</f>
        <v>0</v>
      </c>
      <c r="I244" s="69"/>
      <c r="J244" s="74" t="n">
        <f aca="false">I244*E244</f>
        <v>0</v>
      </c>
      <c r="K244" s="73" t="n">
        <f aca="false">I244/D244</f>
        <v>0</v>
      </c>
      <c r="L244" s="75" t="n">
        <f aca="false">F244+I244</f>
        <v>0</v>
      </c>
      <c r="M244" s="76" t="n">
        <f aca="false">G244+J244</f>
        <v>0</v>
      </c>
      <c r="N244" s="77" t="n">
        <f aca="false">H244+K244</f>
        <v>0</v>
      </c>
    </row>
    <row r="245" customFormat="false" ht="22.35" hidden="false" customHeight="false" outlineLevel="0" collapsed="false">
      <c r="A245" s="66" t="s">
        <v>451</v>
      </c>
      <c r="B245" s="67" t="s">
        <v>440</v>
      </c>
      <c r="C245" s="68" t="s">
        <v>64</v>
      </c>
      <c r="D245" s="69" t="n">
        <v>1</v>
      </c>
      <c r="E245" s="70" t="n">
        <v>882.725907</v>
      </c>
      <c r="F245" s="71" t="n">
        <v>0</v>
      </c>
      <c r="G245" s="72" t="n">
        <f aca="false">F245*E245</f>
        <v>0</v>
      </c>
      <c r="H245" s="73" t="n">
        <f aca="false">F245/D245</f>
        <v>0</v>
      </c>
      <c r="I245" s="69"/>
      <c r="J245" s="74" t="n">
        <f aca="false">I245*E245</f>
        <v>0</v>
      </c>
      <c r="K245" s="73" t="n">
        <f aca="false">I245/D245</f>
        <v>0</v>
      </c>
      <c r="L245" s="75" t="n">
        <f aca="false">F245+I245</f>
        <v>0</v>
      </c>
      <c r="M245" s="76" t="n">
        <f aca="false">G245+J245</f>
        <v>0</v>
      </c>
      <c r="N245" s="77" t="n">
        <f aca="false">H245+K245</f>
        <v>0</v>
      </c>
    </row>
    <row r="246" customFormat="false" ht="22.35" hidden="false" customHeight="false" outlineLevel="0" collapsed="false">
      <c r="A246" s="66" t="s">
        <v>452</v>
      </c>
      <c r="B246" s="67" t="s">
        <v>453</v>
      </c>
      <c r="C246" s="68" t="s">
        <v>175</v>
      </c>
      <c r="D246" s="69" t="n">
        <v>15</v>
      </c>
      <c r="E246" s="70" t="n">
        <v>68.996018</v>
      </c>
      <c r="F246" s="71" t="n">
        <v>0</v>
      </c>
      <c r="G246" s="72" t="n">
        <f aca="false">F246*E246</f>
        <v>0</v>
      </c>
      <c r="H246" s="73" t="n">
        <f aca="false">F246/D246</f>
        <v>0</v>
      </c>
      <c r="I246" s="69"/>
      <c r="J246" s="74" t="n">
        <f aca="false">I246*E246</f>
        <v>0</v>
      </c>
      <c r="K246" s="73" t="n">
        <f aca="false">I246/D246</f>
        <v>0</v>
      </c>
      <c r="L246" s="75" t="n">
        <f aca="false">F246+I246</f>
        <v>0</v>
      </c>
      <c r="M246" s="76" t="n">
        <f aca="false">G246+J246</f>
        <v>0</v>
      </c>
      <c r="N246" s="77" t="n">
        <f aca="false">H246+K246</f>
        <v>0</v>
      </c>
    </row>
    <row r="247" s="83" customFormat="true" ht="13.8" hidden="false" customHeight="false" outlineLevel="0" collapsed="false">
      <c r="A247" s="57" t="s">
        <v>454</v>
      </c>
      <c r="B247" s="85" t="s">
        <v>455</v>
      </c>
      <c r="C247" s="59"/>
      <c r="D247" s="60"/>
      <c r="E247" s="82"/>
      <c r="F247" s="61"/>
      <c r="G247" s="62"/>
      <c r="H247" s="63"/>
      <c r="I247" s="62"/>
      <c r="J247" s="65"/>
      <c r="K247" s="63"/>
      <c r="L247" s="62"/>
      <c r="M247" s="65"/>
      <c r="N247" s="63"/>
      <c r="XFA247" s="0"/>
      <c r="XFB247" s="0"/>
      <c r="XFC247" s="1"/>
      <c r="XFD247" s="1"/>
    </row>
    <row r="248" customFormat="false" ht="22.35" hidden="false" customHeight="false" outlineLevel="0" collapsed="false">
      <c r="A248" s="66" t="s">
        <v>456</v>
      </c>
      <c r="B248" s="67" t="s">
        <v>294</v>
      </c>
      <c r="C248" s="68" t="s">
        <v>32</v>
      </c>
      <c r="D248" s="69" t="n">
        <v>63</v>
      </c>
      <c r="E248" s="70" t="n">
        <v>23.406306</v>
      </c>
      <c r="F248" s="71" t="n">
        <v>0</v>
      </c>
      <c r="G248" s="72" t="n">
        <f aca="false">F248*E248</f>
        <v>0</v>
      </c>
      <c r="H248" s="73" t="n">
        <f aca="false">F248/D248</f>
        <v>0</v>
      </c>
      <c r="I248" s="69"/>
      <c r="J248" s="74" t="n">
        <f aca="false">I248*E248</f>
        <v>0</v>
      </c>
      <c r="K248" s="73" t="n">
        <f aca="false">I248/D248</f>
        <v>0</v>
      </c>
      <c r="L248" s="75" t="n">
        <f aca="false">F248+I248</f>
        <v>0</v>
      </c>
      <c r="M248" s="76" t="n">
        <f aca="false">G248+J248</f>
        <v>0</v>
      </c>
      <c r="N248" s="77" t="n">
        <f aca="false">H248+K248</f>
        <v>0</v>
      </c>
    </row>
    <row r="249" customFormat="false" ht="13.8" hidden="false" customHeight="false" outlineLevel="0" collapsed="false">
      <c r="A249" s="66" t="s">
        <v>457</v>
      </c>
      <c r="B249" s="67" t="s">
        <v>458</v>
      </c>
      <c r="C249" s="68" t="s">
        <v>244</v>
      </c>
      <c r="D249" s="69" t="n">
        <v>63</v>
      </c>
      <c r="E249" s="70" t="n">
        <v>52.266746</v>
      </c>
      <c r="F249" s="71" t="n">
        <v>0</v>
      </c>
      <c r="G249" s="72" t="n">
        <f aca="false">F249*E249</f>
        <v>0</v>
      </c>
      <c r="H249" s="73" t="n">
        <f aca="false">F249/D249</f>
        <v>0</v>
      </c>
      <c r="I249" s="69"/>
      <c r="J249" s="74" t="n">
        <f aca="false">I249*E249</f>
        <v>0</v>
      </c>
      <c r="K249" s="73" t="n">
        <f aca="false">I249/D249</f>
        <v>0</v>
      </c>
      <c r="L249" s="75" t="n">
        <f aca="false">F249+I249</f>
        <v>0</v>
      </c>
      <c r="M249" s="76" t="n">
        <f aca="false">G249+J249</f>
        <v>0</v>
      </c>
      <c r="N249" s="77" t="n">
        <f aca="false">H249+K249</f>
        <v>0</v>
      </c>
    </row>
    <row r="250" customFormat="false" ht="32.8" hidden="false" customHeight="false" outlineLevel="0" collapsed="false">
      <c r="A250" s="66" t="s">
        <v>459</v>
      </c>
      <c r="B250" s="67" t="s">
        <v>460</v>
      </c>
      <c r="C250" s="68" t="s">
        <v>32</v>
      </c>
      <c r="D250" s="69" t="n">
        <v>77.2</v>
      </c>
      <c r="E250" s="70" t="n">
        <v>22.158948</v>
      </c>
      <c r="F250" s="71" t="n">
        <v>0</v>
      </c>
      <c r="G250" s="72" t="n">
        <f aca="false">F250*E250</f>
        <v>0</v>
      </c>
      <c r="H250" s="73" t="n">
        <f aca="false">F250/D250</f>
        <v>0</v>
      </c>
      <c r="I250" s="69"/>
      <c r="J250" s="74" t="n">
        <f aca="false">I250*E250</f>
        <v>0</v>
      </c>
      <c r="K250" s="73" t="n">
        <f aca="false">I250/D250</f>
        <v>0</v>
      </c>
      <c r="L250" s="75" t="n">
        <f aca="false">F250+I250</f>
        <v>0</v>
      </c>
      <c r="M250" s="76" t="n">
        <f aca="false">G250+J250</f>
        <v>0</v>
      </c>
      <c r="N250" s="77" t="n">
        <f aca="false">H250+K250</f>
        <v>0</v>
      </c>
    </row>
    <row r="251" customFormat="false" ht="32.8" hidden="false" customHeight="false" outlineLevel="0" collapsed="false">
      <c r="A251" s="66" t="s">
        <v>461</v>
      </c>
      <c r="B251" s="67" t="s">
        <v>462</v>
      </c>
      <c r="C251" s="68" t="s">
        <v>244</v>
      </c>
      <c r="D251" s="69" t="n">
        <v>204</v>
      </c>
      <c r="E251" s="70" t="n">
        <v>28.028868</v>
      </c>
      <c r="F251" s="71" t="n">
        <v>0</v>
      </c>
      <c r="G251" s="72" t="n">
        <f aca="false">F251*E251</f>
        <v>0</v>
      </c>
      <c r="H251" s="73" t="n">
        <f aca="false">F251/D251</f>
        <v>0</v>
      </c>
      <c r="I251" s="69"/>
      <c r="J251" s="74" t="n">
        <f aca="false">I251*E251</f>
        <v>0</v>
      </c>
      <c r="K251" s="73" t="n">
        <f aca="false">I251/D251</f>
        <v>0</v>
      </c>
      <c r="L251" s="75" t="n">
        <f aca="false">F251+I251</f>
        <v>0</v>
      </c>
      <c r="M251" s="76" t="n">
        <f aca="false">G251+J251</f>
        <v>0</v>
      </c>
      <c r="N251" s="77" t="n">
        <f aca="false">H251+K251</f>
        <v>0</v>
      </c>
    </row>
    <row r="252" customFormat="false" ht="32.8" hidden="false" customHeight="false" outlineLevel="0" collapsed="false">
      <c r="A252" s="66" t="s">
        <v>463</v>
      </c>
      <c r="B252" s="67" t="s">
        <v>464</v>
      </c>
      <c r="C252" s="68" t="s">
        <v>244</v>
      </c>
      <c r="D252" s="69" t="n">
        <v>48</v>
      </c>
      <c r="E252" s="70" t="n">
        <v>43.192828</v>
      </c>
      <c r="F252" s="71" t="n">
        <v>0</v>
      </c>
      <c r="G252" s="72" t="n">
        <f aca="false">F252*E252</f>
        <v>0</v>
      </c>
      <c r="H252" s="73" t="n">
        <f aca="false">F252/D252</f>
        <v>0</v>
      </c>
      <c r="I252" s="69"/>
      <c r="J252" s="74" t="n">
        <f aca="false">I252*E252</f>
        <v>0</v>
      </c>
      <c r="K252" s="73" t="n">
        <f aca="false">I252/D252</f>
        <v>0</v>
      </c>
      <c r="L252" s="75" t="n">
        <f aca="false">F252+I252</f>
        <v>0</v>
      </c>
      <c r="M252" s="76" t="n">
        <f aca="false">G252+J252</f>
        <v>0</v>
      </c>
      <c r="N252" s="77" t="n">
        <f aca="false">H252+K252</f>
        <v>0</v>
      </c>
    </row>
    <row r="253" customFormat="false" ht="32.8" hidden="false" customHeight="false" outlineLevel="0" collapsed="false">
      <c r="A253" s="66" t="s">
        <v>465</v>
      </c>
      <c r="B253" s="67" t="s">
        <v>466</v>
      </c>
      <c r="C253" s="68" t="s">
        <v>244</v>
      </c>
      <c r="D253" s="69" t="n">
        <v>177</v>
      </c>
      <c r="E253" s="70" t="n">
        <v>53.978806</v>
      </c>
      <c r="F253" s="71" t="n">
        <v>0</v>
      </c>
      <c r="G253" s="72" t="n">
        <f aca="false">F253*E253</f>
        <v>0</v>
      </c>
      <c r="H253" s="73" t="n">
        <f aca="false">F253/D253</f>
        <v>0</v>
      </c>
      <c r="I253" s="69"/>
      <c r="J253" s="74" t="n">
        <f aca="false">I253*E253</f>
        <v>0</v>
      </c>
      <c r="K253" s="73" t="n">
        <f aca="false">I253/D253</f>
        <v>0</v>
      </c>
      <c r="L253" s="75" t="n">
        <f aca="false">F253+I253</f>
        <v>0</v>
      </c>
      <c r="M253" s="76" t="n">
        <f aca="false">G253+J253</f>
        <v>0</v>
      </c>
      <c r="N253" s="77" t="n">
        <f aca="false">H253+K253</f>
        <v>0</v>
      </c>
    </row>
    <row r="254" customFormat="false" ht="32.8" hidden="false" customHeight="false" outlineLevel="0" collapsed="false">
      <c r="A254" s="66" t="s">
        <v>467</v>
      </c>
      <c r="B254" s="67" t="s">
        <v>468</v>
      </c>
      <c r="C254" s="68" t="s">
        <v>244</v>
      </c>
      <c r="D254" s="69" t="n">
        <v>75</v>
      </c>
      <c r="E254" s="70" t="n">
        <v>65.021593</v>
      </c>
      <c r="F254" s="71" t="n">
        <v>0</v>
      </c>
      <c r="G254" s="72" t="n">
        <f aca="false">F254*E254</f>
        <v>0</v>
      </c>
      <c r="H254" s="73" t="n">
        <f aca="false">F254/D254</f>
        <v>0</v>
      </c>
      <c r="I254" s="69"/>
      <c r="J254" s="74" t="n">
        <f aca="false">I254*E254</f>
        <v>0</v>
      </c>
      <c r="K254" s="73" t="n">
        <f aca="false">I254/D254</f>
        <v>0</v>
      </c>
      <c r="L254" s="75" t="n">
        <f aca="false">F254+I254</f>
        <v>0</v>
      </c>
      <c r="M254" s="76" t="n">
        <f aca="false">G254+J254</f>
        <v>0</v>
      </c>
      <c r="N254" s="77" t="n">
        <f aca="false">H254+K254</f>
        <v>0</v>
      </c>
    </row>
    <row r="255" customFormat="false" ht="32.8" hidden="false" customHeight="false" outlineLevel="0" collapsed="false">
      <c r="A255" s="66" t="s">
        <v>469</v>
      </c>
      <c r="B255" s="67" t="s">
        <v>470</v>
      </c>
      <c r="C255" s="68" t="s">
        <v>55</v>
      </c>
      <c r="D255" s="69" t="n">
        <v>37.8</v>
      </c>
      <c r="E255" s="70" t="n">
        <v>30.633645</v>
      </c>
      <c r="F255" s="71" t="n">
        <v>0</v>
      </c>
      <c r="G255" s="72" t="n">
        <f aca="false">F255*E255</f>
        <v>0</v>
      </c>
      <c r="H255" s="73" t="n">
        <f aca="false">F255/D255</f>
        <v>0</v>
      </c>
      <c r="I255" s="69"/>
      <c r="J255" s="74" t="n">
        <f aca="false">I255*E255</f>
        <v>0</v>
      </c>
      <c r="K255" s="73" t="n">
        <f aca="false">I255/D255</f>
        <v>0</v>
      </c>
      <c r="L255" s="75" t="n">
        <f aca="false">F255+I255</f>
        <v>0</v>
      </c>
      <c r="M255" s="76" t="n">
        <f aca="false">G255+J255</f>
        <v>0</v>
      </c>
      <c r="N255" s="77" t="n">
        <f aca="false">H255+K255</f>
        <v>0</v>
      </c>
    </row>
    <row r="256" customFormat="false" ht="22.35" hidden="false" customHeight="false" outlineLevel="0" collapsed="false">
      <c r="A256" s="66" t="s">
        <v>471</v>
      </c>
      <c r="B256" s="67" t="s">
        <v>472</v>
      </c>
      <c r="C256" s="68" t="s">
        <v>244</v>
      </c>
      <c r="D256" s="69" t="n">
        <v>85</v>
      </c>
      <c r="E256" s="70" t="n">
        <v>37.127244</v>
      </c>
      <c r="F256" s="71" t="n">
        <v>0</v>
      </c>
      <c r="G256" s="72" t="n">
        <f aca="false">F256*E256</f>
        <v>0</v>
      </c>
      <c r="H256" s="73" t="n">
        <f aca="false">F256/D256</f>
        <v>0</v>
      </c>
      <c r="I256" s="69"/>
      <c r="J256" s="74" t="n">
        <f aca="false">I256*E256</f>
        <v>0</v>
      </c>
      <c r="K256" s="73" t="n">
        <f aca="false">I256/D256</f>
        <v>0</v>
      </c>
      <c r="L256" s="75" t="n">
        <f aca="false">F256+I256</f>
        <v>0</v>
      </c>
      <c r="M256" s="76" t="n">
        <f aca="false">G256+J256</f>
        <v>0</v>
      </c>
      <c r="N256" s="77" t="n">
        <f aca="false">H256+K256</f>
        <v>0</v>
      </c>
    </row>
    <row r="257" customFormat="false" ht="43.25" hidden="false" customHeight="false" outlineLevel="0" collapsed="false">
      <c r="A257" s="66" t="s">
        <v>473</v>
      </c>
      <c r="B257" s="67" t="s">
        <v>474</v>
      </c>
      <c r="C257" s="68" t="s">
        <v>47</v>
      </c>
      <c r="D257" s="69" t="n">
        <v>37.8</v>
      </c>
      <c r="E257" s="70" t="n">
        <v>98.431221</v>
      </c>
      <c r="F257" s="71" t="n">
        <v>0</v>
      </c>
      <c r="G257" s="72" t="n">
        <f aca="false">F257*E257</f>
        <v>0</v>
      </c>
      <c r="H257" s="73" t="n">
        <f aca="false">F257/D257</f>
        <v>0</v>
      </c>
      <c r="I257" s="69"/>
      <c r="J257" s="74" t="n">
        <f aca="false">I257*E257</f>
        <v>0</v>
      </c>
      <c r="K257" s="73" t="n">
        <f aca="false">I257/D257</f>
        <v>0</v>
      </c>
      <c r="L257" s="75" t="n">
        <f aca="false">F257+I257</f>
        <v>0</v>
      </c>
      <c r="M257" s="76" t="n">
        <f aca="false">G257+J257</f>
        <v>0</v>
      </c>
      <c r="N257" s="77" t="n">
        <f aca="false">H257+K257</f>
        <v>0</v>
      </c>
    </row>
    <row r="258" s="83" customFormat="true" ht="13.8" hidden="false" customHeight="false" outlineLevel="0" collapsed="false">
      <c r="A258" s="57" t="s">
        <v>475</v>
      </c>
      <c r="B258" s="85" t="s">
        <v>476</v>
      </c>
      <c r="C258" s="59"/>
      <c r="D258" s="60"/>
      <c r="E258" s="82"/>
      <c r="F258" s="61"/>
      <c r="G258" s="62"/>
      <c r="H258" s="63"/>
      <c r="I258" s="62"/>
      <c r="J258" s="65"/>
      <c r="K258" s="63"/>
      <c r="L258" s="62"/>
      <c r="M258" s="65"/>
      <c r="N258" s="63"/>
      <c r="XFA258" s="0"/>
      <c r="XFB258" s="0"/>
      <c r="XFC258" s="1"/>
      <c r="XFD258" s="1"/>
    </row>
    <row r="259" customFormat="false" ht="53.7" hidden="false" customHeight="false" outlineLevel="0" collapsed="false">
      <c r="A259" s="66" t="s">
        <v>477</v>
      </c>
      <c r="B259" s="67" t="s">
        <v>478</v>
      </c>
      <c r="C259" s="68" t="s">
        <v>64</v>
      </c>
      <c r="D259" s="69" t="n">
        <v>55</v>
      </c>
      <c r="E259" s="70" t="n">
        <v>1136.184161</v>
      </c>
      <c r="F259" s="71" t="n">
        <v>0</v>
      </c>
      <c r="G259" s="72" t="n">
        <f aca="false">F259*E259</f>
        <v>0</v>
      </c>
      <c r="H259" s="73" t="n">
        <f aca="false">F259/D259</f>
        <v>0</v>
      </c>
      <c r="I259" s="69"/>
      <c r="J259" s="74" t="n">
        <f aca="false">I259*E259</f>
        <v>0</v>
      </c>
      <c r="K259" s="73" t="n">
        <f aca="false">I259/D259</f>
        <v>0</v>
      </c>
      <c r="L259" s="75" t="n">
        <f aca="false">F259+I259</f>
        <v>0</v>
      </c>
      <c r="M259" s="76" t="n">
        <f aca="false">G259+J259</f>
        <v>0</v>
      </c>
      <c r="N259" s="77" t="n">
        <f aca="false">H259+K259</f>
        <v>0</v>
      </c>
    </row>
    <row r="260" s="83" customFormat="true" ht="13.8" hidden="false" customHeight="false" outlineLevel="0" collapsed="false">
      <c r="A260" s="57" t="s">
        <v>479</v>
      </c>
      <c r="B260" s="85" t="s">
        <v>480</v>
      </c>
      <c r="C260" s="59"/>
      <c r="D260" s="60"/>
      <c r="E260" s="82"/>
      <c r="F260" s="61"/>
      <c r="G260" s="62"/>
      <c r="H260" s="63"/>
      <c r="I260" s="62"/>
      <c r="J260" s="65"/>
      <c r="K260" s="63"/>
      <c r="L260" s="62"/>
      <c r="M260" s="65"/>
      <c r="N260" s="63"/>
      <c r="XFA260" s="0"/>
      <c r="XFB260" s="0"/>
      <c r="XFC260" s="1"/>
      <c r="XFD260" s="1"/>
    </row>
    <row r="261" customFormat="false" ht="43.25" hidden="false" customHeight="false" outlineLevel="0" collapsed="false">
      <c r="A261" s="66" t="s">
        <v>481</v>
      </c>
      <c r="B261" s="67" t="s">
        <v>482</v>
      </c>
      <c r="C261" s="68" t="s">
        <v>64</v>
      </c>
      <c r="D261" s="69" t="n">
        <v>3</v>
      </c>
      <c r="E261" s="70" t="n">
        <v>214.508889</v>
      </c>
      <c r="F261" s="71" t="n">
        <v>0</v>
      </c>
      <c r="G261" s="72" t="n">
        <f aca="false">F261*E261</f>
        <v>0</v>
      </c>
      <c r="H261" s="73" t="n">
        <f aca="false">F261/D261</f>
        <v>0</v>
      </c>
      <c r="I261" s="69"/>
      <c r="J261" s="74" t="n">
        <f aca="false">I261*E261</f>
        <v>0</v>
      </c>
      <c r="K261" s="73" t="n">
        <f aca="false">I261/D261</f>
        <v>0</v>
      </c>
      <c r="L261" s="75" t="n">
        <f aca="false">F261+I261</f>
        <v>0</v>
      </c>
      <c r="M261" s="76" t="n">
        <f aca="false">G261+J261</f>
        <v>0</v>
      </c>
      <c r="N261" s="77" t="n">
        <f aca="false">H261+K261</f>
        <v>0</v>
      </c>
    </row>
    <row r="262" customFormat="false" ht="32.8" hidden="false" customHeight="false" outlineLevel="0" collapsed="false">
      <c r="A262" s="66" t="s">
        <v>483</v>
      </c>
      <c r="B262" s="67" t="s">
        <v>484</v>
      </c>
      <c r="C262" s="68" t="s">
        <v>64</v>
      </c>
      <c r="D262" s="69" t="n">
        <v>3</v>
      </c>
      <c r="E262" s="70" t="n">
        <v>45.222842</v>
      </c>
      <c r="F262" s="71" t="n">
        <v>0</v>
      </c>
      <c r="G262" s="72" t="n">
        <f aca="false">F262*E262</f>
        <v>0</v>
      </c>
      <c r="H262" s="73" t="n">
        <f aca="false">F262/D262</f>
        <v>0</v>
      </c>
      <c r="I262" s="69"/>
      <c r="J262" s="74" t="n">
        <f aca="false">I262*E262</f>
        <v>0</v>
      </c>
      <c r="K262" s="73" t="n">
        <f aca="false">I262/D262</f>
        <v>0</v>
      </c>
      <c r="L262" s="75" t="n">
        <f aca="false">F262+I262</f>
        <v>0</v>
      </c>
      <c r="M262" s="76" t="n">
        <f aca="false">G262+J262</f>
        <v>0</v>
      </c>
      <c r="N262" s="77" t="n">
        <f aca="false">H262+K262</f>
        <v>0</v>
      </c>
    </row>
    <row r="263" customFormat="false" ht="32.8" hidden="false" customHeight="false" outlineLevel="0" collapsed="false">
      <c r="A263" s="66" t="s">
        <v>485</v>
      </c>
      <c r="B263" s="67" t="s">
        <v>486</v>
      </c>
      <c r="C263" s="68" t="s">
        <v>64</v>
      </c>
      <c r="D263" s="69" t="n">
        <v>3</v>
      </c>
      <c r="E263" s="70" t="n">
        <v>24.360168</v>
      </c>
      <c r="F263" s="71" t="n">
        <v>0</v>
      </c>
      <c r="G263" s="72" t="n">
        <f aca="false">F263*E263</f>
        <v>0</v>
      </c>
      <c r="H263" s="73" t="n">
        <f aca="false">F263/D263</f>
        <v>0</v>
      </c>
      <c r="I263" s="69"/>
      <c r="J263" s="74" t="n">
        <f aca="false">I263*E263</f>
        <v>0</v>
      </c>
      <c r="K263" s="73" t="n">
        <f aca="false">I263/D263</f>
        <v>0</v>
      </c>
      <c r="L263" s="75" t="n">
        <f aca="false">F263+I263</f>
        <v>0</v>
      </c>
      <c r="M263" s="76" t="n">
        <f aca="false">G263+J263</f>
        <v>0</v>
      </c>
      <c r="N263" s="77" t="n">
        <f aca="false">H263+K263</f>
        <v>0</v>
      </c>
    </row>
    <row r="264" customFormat="false" ht="22.35" hidden="false" customHeight="false" outlineLevel="0" collapsed="false">
      <c r="A264" s="66" t="s">
        <v>487</v>
      </c>
      <c r="B264" s="67" t="s">
        <v>488</v>
      </c>
      <c r="C264" s="68" t="s">
        <v>64</v>
      </c>
      <c r="D264" s="69" t="n">
        <v>6</v>
      </c>
      <c r="E264" s="70" t="n">
        <v>27.380731</v>
      </c>
      <c r="F264" s="71" t="n">
        <v>0</v>
      </c>
      <c r="G264" s="72" t="n">
        <f aca="false">F264*E264</f>
        <v>0</v>
      </c>
      <c r="H264" s="73" t="n">
        <f aca="false">F264/D264</f>
        <v>0</v>
      </c>
      <c r="I264" s="69"/>
      <c r="J264" s="74" t="n">
        <f aca="false">I264*E264</f>
        <v>0</v>
      </c>
      <c r="K264" s="73" t="n">
        <f aca="false">I264/D264</f>
        <v>0</v>
      </c>
      <c r="L264" s="75" t="n">
        <f aca="false">F264+I264</f>
        <v>0</v>
      </c>
      <c r="M264" s="76" t="n">
        <f aca="false">G264+J264</f>
        <v>0</v>
      </c>
      <c r="N264" s="77" t="n">
        <f aca="false">H264+K264</f>
        <v>0</v>
      </c>
    </row>
    <row r="265" customFormat="false" ht="22.35" hidden="false" customHeight="false" outlineLevel="0" collapsed="false">
      <c r="A265" s="66" t="s">
        <v>489</v>
      </c>
      <c r="B265" s="67" t="s">
        <v>490</v>
      </c>
      <c r="C265" s="68" t="s">
        <v>64</v>
      </c>
      <c r="D265" s="69" t="n">
        <v>8</v>
      </c>
      <c r="E265" s="70" t="n">
        <v>287.74837</v>
      </c>
      <c r="F265" s="71" t="n">
        <v>0</v>
      </c>
      <c r="G265" s="72" t="n">
        <f aca="false">F265*E265</f>
        <v>0</v>
      </c>
      <c r="H265" s="73" t="n">
        <f aca="false">F265/D265</f>
        <v>0</v>
      </c>
      <c r="I265" s="69"/>
      <c r="J265" s="74" t="n">
        <f aca="false">I265*E265</f>
        <v>0</v>
      </c>
      <c r="K265" s="73" t="n">
        <f aca="false">I265/D265</f>
        <v>0</v>
      </c>
      <c r="L265" s="75" t="n">
        <f aca="false">F265+I265</f>
        <v>0</v>
      </c>
      <c r="M265" s="76" t="n">
        <f aca="false">G265+J265</f>
        <v>0</v>
      </c>
      <c r="N265" s="77" t="n">
        <f aca="false">H265+K265</f>
        <v>0</v>
      </c>
    </row>
    <row r="266" s="83" customFormat="true" ht="23.85" hidden="false" customHeight="false" outlineLevel="0" collapsed="false">
      <c r="A266" s="57" t="s">
        <v>491</v>
      </c>
      <c r="B266" s="85" t="s">
        <v>492</v>
      </c>
      <c r="C266" s="59"/>
      <c r="D266" s="60"/>
      <c r="E266" s="82"/>
      <c r="F266" s="61"/>
      <c r="G266" s="62"/>
      <c r="H266" s="63"/>
      <c r="I266" s="62"/>
      <c r="J266" s="65"/>
      <c r="K266" s="63"/>
      <c r="L266" s="62"/>
      <c r="M266" s="65"/>
      <c r="N266" s="63"/>
      <c r="XFA266" s="0"/>
      <c r="XFB266" s="0"/>
      <c r="XFC266" s="1"/>
      <c r="XFD266" s="1"/>
    </row>
    <row r="267" customFormat="false" ht="22.35" hidden="false" customHeight="false" outlineLevel="0" collapsed="false">
      <c r="A267" s="66" t="s">
        <v>493</v>
      </c>
      <c r="B267" s="67" t="s">
        <v>494</v>
      </c>
      <c r="C267" s="68" t="s">
        <v>199</v>
      </c>
      <c r="D267" s="69" t="n">
        <v>6</v>
      </c>
      <c r="E267" s="70" t="n">
        <v>107.602971</v>
      </c>
      <c r="F267" s="71" t="n">
        <v>0</v>
      </c>
      <c r="G267" s="72" t="n">
        <f aca="false">F267*E267</f>
        <v>0</v>
      </c>
      <c r="H267" s="73" t="n">
        <f aca="false">F267/D267</f>
        <v>0</v>
      </c>
      <c r="I267" s="69"/>
      <c r="J267" s="74" t="n">
        <f aca="false">I267*E267</f>
        <v>0</v>
      </c>
      <c r="K267" s="73" t="n">
        <f aca="false">I267/D267</f>
        <v>0</v>
      </c>
      <c r="L267" s="75" t="n">
        <f aca="false">F267+I267</f>
        <v>0</v>
      </c>
      <c r="M267" s="76" t="n">
        <f aca="false">G267+J267</f>
        <v>0</v>
      </c>
      <c r="N267" s="77" t="n">
        <f aca="false">H267+K267</f>
        <v>0</v>
      </c>
    </row>
    <row r="268" customFormat="false" ht="22.35" hidden="false" customHeight="false" outlineLevel="0" collapsed="false">
      <c r="A268" s="66" t="s">
        <v>495</v>
      </c>
      <c r="B268" s="67" t="s">
        <v>496</v>
      </c>
      <c r="C268" s="68" t="s">
        <v>199</v>
      </c>
      <c r="D268" s="69" t="n">
        <v>6</v>
      </c>
      <c r="E268" s="70" t="n">
        <v>49.478534</v>
      </c>
      <c r="F268" s="71" t="n">
        <v>0</v>
      </c>
      <c r="G268" s="72" t="n">
        <f aca="false">F268*E268</f>
        <v>0</v>
      </c>
      <c r="H268" s="73" t="n">
        <f aca="false">F268/D268</f>
        <v>0</v>
      </c>
      <c r="I268" s="69"/>
      <c r="J268" s="74" t="n">
        <f aca="false">I268*E268</f>
        <v>0</v>
      </c>
      <c r="K268" s="73" t="n">
        <f aca="false">I268/D268</f>
        <v>0</v>
      </c>
      <c r="L268" s="75" t="n">
        <f aca="false">F268+I268</f>
        <v>0</v>
      </c>
      <c r="M268" s="76" t="n">
        <f aca="false">G268+J268</f>
        <v>0</v>
      </c>
      <c r="N268" s="77" t="n">
        <f aca="false">H268+K268</f>
        <v>0</v>
      </c>
    </row>
    <row r="269" customFormat="false" ht="22.35" hidden="false" customHeight="false" outlineLevel="0" collapsed="false">
      <c r="A269" s="66" t="s">
        <v>497</v>
      </c>
      <c r="B269" s="67" t="s">
        <v>498</v>
      </c>
      <c r="C269" s="68" t="s">
        <v>199</v>
      </c>
      <c r="D269" s="69" t="n">
        <v>1</v>
      </c>
      <c r="E269" s="70" t="n">
        <v>119.257208</v>
      </c>
      <c r="F269" s="71" t="n">
        <v>0</v>
      </c>
      <c r="G269" s="72" t="n">
        <f aca="false">F269*E269</f>
        <v>0</v>
      </c>
      <c r="H269" s="73" t="n">
        <f aca="false">F269/D269</f>
        <v>0</v>
      </c>
      <c r="I269" s="69"/>
      <c r="J269" s="74" t="n">
        <f aca="false">I269*E269</f>
        <v>0</v>
      </c>
      <c r="K269" s="73" t="n">
        <f aca="false">I269/D269</f>
        <v>0</v>
      </c>
      <c r="L269" s="75" t="n">
        <f aca="false">F269+I269</f>
        <v>0</v>
      </c>
      <c r="M269" s="76" t="n">
        <f aca="false">G269+J269</f>
        <v>0</v>
      </c>
      <c r="N269" s="77" t="n">
        <f aca="false">H269+K269</f>
        <v>0</v>
      </c>
    </row>
    <row r="270" customFormat="false" ht="22.35" hidden="false" customHeight="false" outlineLevel="0" collapsed="false">
      <c r="A270" s="66" t="s">
        <v>499</v>
      </c>
      <c r="B270" s="67" t="s">
        <v>500</v>
      </c>
      <c r="C270" s="68" t="s">
        <v>244</v>
      </c>
      <c r="D270" s="69" t="n">
        <v>298</v>
      </c>
      <c r="E270" s="70" t="n">
        <v>44.293438</v>
      </c>
      <c r="F270" s="71" t="n">
        <v>0</v>
      </c>
      <c r="G270" s="72" t="n">
        <f aca="false">F270*E270</f>
        <v>0</v>
      </c>
      <c r="H270" s="73" t="n">
        <f aca="false">F270/D270</f>
        <v>0</v>
      </c>
      <c r="I270" s="69"/>
      <c r="J270" s="74" t="n">
        <f aca="false">I270*E270</f>
        <v>0</v>
      </c>
      <c r="K270" s="73" t="n">
        <f aca="false">I270/D270</f>
        <v>0</v>
      </c>
      <c r="L270" s="75" t="n">
        <f aca="false">F270+I270</f>
        <v>0</v>
      </c>
      <c r="M270" s="76" t="n">
        <f aca="false">G270+J270</f>
        <v>0</v>
      </c>
      <c r="N270" s="77" t="n">
        <f aca="false">H270+K270</f>
        <v>0</v>
      </c>
    </row>
    <row r="271" customFormat="false" ht="22.35" hidden="false" customHeight="false" outlineLevel="0" collapsed="false">
      <c r="A271" s="66" t="s">
        <v>501</v>
      </c>
      <c r="B271" s="67" t="s">
        <v>502</v>
      </c>
      <c r="C271" s="68" t="s">
        <v>244</v>
      </c>
      <c r="D271" s="69" t="n">
        <v>55</v>
      </c>
      <c r="E271" s="70" t="n">
        <v>47.399604</v>
      </c>
      <c r="F271" s="71" t="n">
        <v>0</v>
      </c>
      <c r="G271" s="72" t="n">
        <f aca="false">F271*E271</f>
        <v>0</v>
      </c>
      <c r="H271" s="73" t="n">
        <f aca="false">F271/D271</f>
        <v>0</v>
      </c>
      <c r="I271" s="69"/>
      <c r="J271" s="74" t="n">
        <f aca="false">I271*E271</f>
        <v>0</v>
      </c>
      <c r="K271" s="73" t="n">
        <f aca="false">I271/D271</f>
        <v>0</v>
      </c>
      <c r="L271" s="75" t="n">
        <f aca="false">F271+I271</f>
        <v>0</v>
      </c>
      <c r="M271" s="76" t="n">
        <f aca="false">G271+J271</f>
        <v>0</v>
      </c>
      <c r="N271" s="77" t="n">
        <f aca="false">H271+K271</f>
        <v>0</v>
      </c>
    </row>
    <row r="272" customFormat="false" ht="22.35" hidden="false" customHeight="false" outlineLevel="0" collapsed="false">
      <c r="A272" s="66" t="s">
        <v>503</v>
      </c>
      <c r="B272" s="67" t="s">
        <v>504</v>
      </c>
      <c r="C272" s="68" t="s">
        <v>199</v>
      </c>
      <c r="D272" s="69" t="n">
        <v>15</v>
      </c>
      <c r="E272" s="70" t="n">
        <v>20.30014</v>
      </c>
      <c r="F272" s="71" t="n">
        <v>0</v>
      </c>
      <c r="G272" s="72" t="n">
        <f aca="false">F272*E272</f>
        <v>0</v>
      </c>
      <c r="H272" s="73" t="n">
        <f aca="false">F272/D272</f>
        <v>0</v>
      </c>
      <c r="I272" s="69"/>
      <c r="J272" s="74" t="n">
        <f aca="false">I272*E272</f>
        <v>0</v>
      </c>
      <c r="K272" s="73" t="n">
        <f aca="false">I272/D272</f>
        <v>0</v>
      </c>
      <c r="L272" s="75" t="n">
        <f aca="false">F272+I272</f>
        <v>0</v>
      </c>
      <c r="M272" s="76" t="n">
        <f aca="false">G272+J272</f>
        <v>0</v>
      </c>
      <c r="N272" s="77" t="n">
        <f aca="false">H272+K272</f>
        <v>0</v>
      </c>
    </row>
    <row r="273" customFormat="false" ht="13.8" hidden="false" customHeight="false" outlineLevel="0" collapsed="false">
      <c r="A273" s="66" t="s">
        <v>505</v>
      </c>
      <c r="B273" s="67" t="s">
        <v>506</v>
      </c>
      <c r="C273" s="68" t="s">
        <v>199</v>
      </c>
      <c r="D273" s="69" t="n">
        <v>1</v>
      </c>
      <c r="E273" s="70" t="n">
        <v>25.044992</v>
      </c>
      <c r="F273" s="71" t="n">
        <v>0</v>
      </c>
      <c r="G273" s="72" t="n">
        <f aca="false">F273*E273</f>
        <v>0</v>
      </c>
      <c r="H273" s="73" t="n">
        <f aca="false">F273/D273</f>
        <v>0</v>
      </c>
      <c r="I273" s="69"/>
      <c r="J273" s="74" t="n">
        <f aca="false">I273*E273</f>
        <v>0</v>
      </c>
      <c r="K273" s="73" t="n">
        <f aca="false">I273/D273</f>
        <v>0</v>
      </c>
      <c r="L273" s="75" t="n">
        <f aca="false">F273+I273</f>
        <v>0</v>
      </c>
      <c r="M273" s="76" t="n">
        <f aca="false">G273+J273</f>
        <v>0</v>
      </c>
      <c r="N273" s="77" t="n">
        <f aca="false">H273+K273</f>
        <v>0</v>
      </c>
    </row>
    <row r="274" customFormat="false" ht="22.35" hidden="false" customHeight="false" outlineLevel="0" collapsed="false">
      <c r="A274" s="66" t="s">
        <v>507</v>
      </c>
      <c r="B274" s="67" t="s">
        <v>508</v>
      </c>
      <c r="C274" s="68" t="s">
        <v>64</v>
      </c>
      <c r="D274" s="69" t="n">
        <v>8</v>
      </c>
      <c r="E274" s="70" t="n">
        <v>74.217801</v>
      </c>
      <c r="F274" s="71" t="n">
        <v>0</v>
      </c>
      <c r="G274" s="72" t="n">
        <f aca="false">F274*E274</f>
        <v>0</v>
      </c>
      <c r="H274" s="73" t="n">
        <f aca="false">F274/D274</f>
        <v>0</v>
      </c>
      <c r="I274" s="69"/>
      <c r="J274" s="74" t="n">
        <f aca="false">I274*E274</f>
        <v>0</v>
      </c>
      <c r="K274" s="73" t="n">
        <f aca="false">I274/D274</f>
        <v>0</v>
      </c>
      <c r="L274" s="75" t="n">
        <f aca="false">F274+I274</f>
        <v>0</v>
      </c>
      <c r="M274" s="76" t="n">
        <f aca="false">G274+J274</f>
        <v>0</v>
      </c>
      <c r="N274" s="77" t="n">
        <f aca="false">H274+K274</f>
        <v>0</v>
      </c>
    </row>
    <row r="275" customFormat="false" ht="22.35" hidden="false" customHeight="false" outlineLevel="0" collapsed="false">
      <c r="A275" s="66" t="s">
        <v>509</v>
      </c>
      <c r="B275" s="67" t="s">
        <v>510</v>
      </c>
      <c r="C275" s="68" t="s">
        <v>199</v>
      </c>
      <c r="D275" s="69" t="n">
        <v>19</v>
      </c>
      <c r="E275" s="70" t="n">
        <v>14.943201</v>
      </c>
      <c r="F275" s="71" t="n">
        <v>0</v>
      </c>
      <c r="G275" s="72" t="n">
        <f aca="false">F275*E275</f>
        <v>0</v>
      </c>
      <c r="H275" s="73" t="n">
        <f aca="false">F275/D275</f>
        <v>0</v>
      </c>
      <c r="I275" s="69"/>
      <c r="J275" s="74" t="n">
        <f aca="false">I275*E275</f>
        <v>0</v>
      </c>
      <c r="K275" s="73" t="n">
        <f aca="false">I275/D275</f>
        <v>0</v>
      </c>
      <c r="L275" s="75" t="n">
        <f aca="false">F275+I275</f>
        <v>0</v>
      </c>
      <c r="M275" s="76" t="n">
        <f aca="false">G275+J275</f>
        <v>0</v>
      </c>
      <c r="N275" s="77" t="n">
        <f aca="false">H275+K275</f>
        <v>0</v>
      </c>
    </row>
    <row r="276" customFormat="false" ht="32.8" hidden="false" customHeight="false" outlineLevel="0" collapsed="false">
      <c r="A276" s="66" t="s">
        <v>511</v>
      </c>
      <c r="B276" s="67" t="s">
        <v>447</v>
      </c>
      <c r="C276" s="68" t="s">
        <v>32</v>
      </c>
      <c r="D276" s="69" t="n">
        <v>24</v>
      </c>
      <c r="E276" s="70" t="n">
        <v>16.973852</v>
      </c>
      <c r="F276" s="71" t="n">
        <v>0</v>
      </c>
      <c r="G276" s="72" t="n">
        <f aca="false">F276*E276</f>
        <v>0</v>
      </c>
      <c r="H276" s="73" t="n">
        <f aca="false">F276/D276</f>
        <v>0</v>
      </c>
      <c r="I276" s="69"/>
      <c r="J276" s="74" t="n">
        <f aca="false">I276*E276</f>
        <v>0</v>
      </c>
      <c r="K276" s="73" t="n">
        <f aca="false">I276/D276</f>
        <v>0</v>
      </c>
      <c r="L276" s="75" t="n">
        <f aca="false">F276+I276</f>
        <v>0</v>
      </c>
      <c r="M276" s="76" t="n">
        <f aca="false">G276+J276</f>
        <v>0</v>
      </c>
      <c r="N276" s="77" t="n">
        <f aca="false">H276+K276</f>
        <v>0</v>
      </c>
    </row>
    <row r="277" customFormat="false" ht="32.8" hidden="false" customHeight="false" outlineLevel="0" collapsed="false">
      <c r="A277" s="66" t="s">
        <v>512</v>
      </c>
      <c r="B277" s="67" t="s">
        <v>513</v>
      </c>
      <c r="C277" s="68" t="s">
        <v>32</v>
      </c>
      <c r="D277" s="69" t="n">
        <v>1</v>
      </c>
      <c r="E277" s="70" t="n">
        <v>131.119338</v>
      </c>
      <c r="F277" s="71" t="n">
        <v>0</v>
      </c>
      <c r="G277" s="72" t="n">
        <f aca="false">F277*E277</f>
        <v>0</v>
      </c>
      <c r="H277" s="73" t="n">
        <f aca="false">F277/D277</f>
        <v>0</v>
      </c>
      <c r="I277" s="69"/>
      <c r="J277" s="74" t="n">
        <f aca="false">I277*E277</f>
        <v>0</v>
      </c>
      <c r="K277" s="73" t="n">
        <f aca="false">I277/D277</f>
        <v>0</v>
      </c>
      <c r="L277" s="75" t="n">
        <f aca="false">F277+I277</f>
        <v>0</v>
      </c>
      <c r="M277" s="76" t="n">
        <f aca="false">G277+J277</f>
        <v>0</v>
      </c>
      <c r="N277" s="77" t="n">
        <f aca="false">H277+K277</f>
        <v>0</v>
      </c>
    </row>
    <row r="278" customFormat="false" ht="22.35" hidden="false" customHeight="false" outlineLevel="0" collapsed="false">
      <c r="A278" s="66" t="s">
        <v>514</v>
      </c>
      <c r="B278" s="67" t="s">
        <v>515</v>
      </c>
      <c r="C278" s="68" t="s">
        <v>199</v>
      </c>
      <c r="D278" s="69" t="n">
        <v>1</v>
      </c>
      <c r="E278" s="70" t="n">
        <v>142.553453</v>
      </c>
      <c r="F278" s="71" t="n">
        <v>0</v>
      </c>
      <c r="G278" s="72" t="n">
        <f aca="false">F278*E278</f>
        <v>0</v>
      </c>
      <c r="H278" s="73" t="n">
        <f aca="false">F278/D278</f>
        <v>0</v>
      </c>
      <c r="I278" s="69"/>
      <c r="J278" s="74" t="n">
        <f aca="false">I278*E278</f>
        <v>0</v>
      </c>
      <c r="K278" s="73" t="n">
        <f aca="false">I278/D278</f>
        <v>0</v>
      </c>
      <c r="L278" s="75" t="n">
        <f aca="false">F278+I278</f>
        <v>0</v>
      </c>
      <c r="M278" s="76" t="n">
        <f aca="false">G278+J278</f>
        <v>0</v>
      </c>
      <c r="N278" s="77" t="n">
        <f aca="false">H278+K278</f>
        <v>0</v>
      </c>
    </row>
    <row r="279" customFormat="false" ht="32.8" hidden="false" customHeight="false" outlineLevel="0" collapsed="false">
      <c r="A279" s="66" t="s">
        <v>516</v>
      </c>
      <c r="B279" s="67" t="s">
        <v>517</v>
      </c>
      <c r="C279" s="68" t="s">
        <v>518</v>
      </c>
      <c r="D279" s="69" t="n">
        <v>40</v>
      </c>
      <c r="E279" s="70" t="n">
        <v>5.073523</v>
      </c>
      <c r="F279" s="71" t="n">
        <v>0</v>
      </c>
      <c r="G279" s="72" t="n">
        <f aca="false">F279*E279</f>
        <v>0</v>
      </c>
      <c r="H279" s="73" t="n">
        <f aca="false">F279/D279</f>
        <v>0</v>
      </c>
      <c r="I279" s="69"/>
      <c r="J279" s="74" t="n">
        <f aca="false">I279*E279</f>
        <v>0</v>
      </c>
      <c r="K279" s="73" t="n">
        <f aca="false">I279/D279</f>
        <v>0</v>
      </c>
      <c r="L279" s="75" t="n">
        <f aca="false">F279+I279</f>
        <v>0</v>
      </c>
      <c r="M279" s="76" t="n">
        <f aca="false">G279+J279</f>
        <v>0</v>
      </c>
      <c r="N279" s="77" t="n">
        <f aca="false">H279+K279</f>
        <v>0</v>
      </c>
    </row>
    <row r="280" customFormat="false" ht="13.8" hidden="false" customHeight="false" outlineLevel="0" collapsed="false">
      <c r="A280" s="66" t="s">
        <v>519</v>
      </c>
      <c r="B280" s="67" t="s">
        <v>520</v>
      </c>
      <c r="C280" s="68" t="s">
        <v>199</v>
      </c>
      <c r="D280" s="69" t="n">
        <v>40</v>
      </c>
      <c r="E280" s="70" t="n">
        <v>0.554736</v>
      </c>
      <c r="F280" s="71" t="n">
        <v>0</v>
      </c>
      <c r="G280" s="72" t="n">
        <f aca="false">F280*E280</f>
        <v>0</v>
      </c>
      <c r="H280" s="73" t="n">
        <f aca="false">F280/D280</f>
        <v>0</v>
      </c>
      <c r="I280" s="69"/>
      <c r="J280" s="74" t="n">
        <f aca="false">I280*E280</f>
        <v>0</v>
      </c>
      <c r="K280" s="73" t="n">
        <f aca="false">I280/D280</f>
        <v>0</v>
      </c>
      <c r="L280" s="75" t="n">
        <f aca="false">F280+I280</f>
        <v>0</v>
      </c>
      <c r="M280" s="76" t="n">
        <f aca="false">G280+J280</f>
        <v>0</v>
      </c>
      <c r="N280" s="77" t="n">
        <f aca="false">H280+K280</f>
        <v>0</v>
      </c>
    </row>
    <row r="281" customFormat="false" ht="13.8" hidden="false" customHeight="false" outlineLevel="0" collapsed="false">
      <c r="A281" s="66" t="s">
        <v>521</v>
      </c>
      <c r="B281" s="91" t="s">
        <v>522</v>
      </c>
      <c r="C281" s="68" t="s">
        <v>518</v>
      </c>
      <c r="D281" s="69" t="n">
        <v>40</v>
      </c>
      <c r="E281" s="70" t="n">
        <v>0.080899</v>
      </c>
      <c r="F281" s="71" t="n">
        <v>0</v>
      </c>
      <c r="G281" s="72" t="n">
        <f aca="false">F281*E281</f>
        <v>0</v>
      </c>
      <c r="H281" s="73" t="n">
        <f aca="false">F281/D281</f>
        <v>0</v>
      </c>
      <c r="I281" s="69"/>
      <c r="J281" s="74" t="n">
        <f aca="false">I281*E281</f>
        <v>0</v>
      </c>
      <c r="K281" s="73" t="n">
        <f aca="false">I281/D281</f>
        <v>0</v>
      </c>
      <c r="L281" s="75" t="n">
        <f aca="false">F281+I281</f>
        <v>0</v>
      </c>
      <c r="M281" s="76" t="n">
        <f aca="false">G281+J281</f>
        <v>0</v>
      </c>
      <c r="N281" s="77" t="n">
        <f aca="false">H281+K281</f>
        <v>0</v>
      </c>
    </row>
    <row r="282" s="83" customFormat="true" ht="13.8" hidden="false" customHeight="false" outlineLevel="0" collapsed="false">
      <c r="A282" s="57" t="s">
        <v>523</v>
      </c>
      <c r="B282" s="85" t="s">
        <v>524</v>
      </c>
      <c r="C282" s="59"/>
      <c r="D282" s="60"/>
      <c r="E282" s="82"/>
      <c r="F282" s="61"/>
      <c r="G282" s="62"/>
      <c r="H282" s="63"/>
      <c r="I282" s="62"/>
      <c r="J282" s="65"/>
      <c r="K282" s="63"/>
      <c r="L282" s="62"/>
      <c r="M282" s="65"/>
      <c r="N282" s="63"/>
      <c r="XFA282" s="0"/>
      <c r="XFB282" s="0"/>
      <c r="XFC282" s="1"/>
      <c r="XFD282" s="1"/>
    </row>
    <row r="283" customFormat="false" ht="32.8" hidden="false" customHeight="false" outlineLevel="0" collapsed="false">
      <c r="A283" s="66" t="s">
        <v>525</v>
      </c>
      <c r="B283" s="67" t="s">
        <v>526</v>
      </c>
      <c r="C283" s="68" t="s">
        <v>32</v>
      </c>
      <c r="D283" s="69" t="n">
        <v>79.42</v>
      </c>
      <c r="E283" s="70" t="n">
        <v>57.182804</v>
      </c>
      <c r="F283" s="71" t="n">
        <v>0</v>
      </c>
      <c r="G283" s="72" t="n">
        <f aca="false">F283*E283</f>
        <v>0</v>
      </c>
      <c r="H283" s="73" t="n">
        <f aca="false">F283/D283</f>
        <v>0</v>
      </c>
      <c r="I283" s="69"/>
      <c r="J283" s="74" t="n">
        <f aca="false">I283*E283</f>
        <v>0</v>
      </c>
      <c r="K283" s="73" t="n">
        <f aca="false">I283/D283</f>
        <v>0</v>
      </c>
      <c r="L283" s="75" t="n">
        <f aca="false">F283+I283</f>
        <v>0</v>
      </c>
      <c r="M283" s="76" t="n">
        <f aca="false">G283+J283</f>
        <v>0</v>
      </c>
      <c r="N283" s="77" t="n">
        <f aca="false">H283+K283</f>
        <v>0</v>
      </c>
    </row>
    <row r="284" customFormat="false" ht="32.8" hidden="false" customHeight="false" outlineLevel="0" collapsed="false">
      <c r="A284" s="66" t="s">
        <v>527</v>
      </c>
      <c r="B284" s="67" t="s">
        <v>528</v>
      </c>
      <c r="C284" s="68" t="s">
        <v>199</v>
      </c>
      <c r="D284" s="69" t="n">
        <v>13</v>
      </c>
      <c r="E284" s="70" t="n">
        <v>22.403528</v>
      </c>
      <c r="F284" s="71" t="n">
        <v>0</v>
      </c>
      <c r="G284" s="72" t="n">
        <f aca="false">F284*E284</f>
        <v>0</v>
      </c>
      <c r="H284" s="73" t="n">
        <f aca="false">F284/D284</f>
        <v>0</v>
      </c>
      <c r="I284" s="69"/>
      <c r="J284" s="74" t="n">
        <f aca="false">I284*E284</f>
        <v>0</v>
      </c>
      <c r="K284" s="73" t="n">
        <f aca="false">I284/D284</f>
        <v>0</v>
      </c>
      <c r="L284" s="75" t="n">
        <f aca="false">F284+I284</f>
        <v>0</v>
      </c>
      <c r="M284" s="76" t="n">
        <f aca="false">G284+J284</f>
        <v>0</v>
      </c>
      <c r="N284" s="77" t="n">
        <f aca="false">H284+K284</f>
        <v>0</v>
      </c>
    </row>
    <row r="285" customFormat="false" ht="32.8" hidden="false" customHeight="false" outlineLevel="0" collapsed="false">
      <c r="A285" s="66" t="s">
        <v>529</v>
      </c>
      <c r="B285" s="67" t="s">
        <v>530</v>
      </c>
      <c r="C285" s="68" t="s">
        <v>199</v>
      </c>
      <c r="D285" s="69" t="n">
        <v>15</v>
      </c>
      <c r="E285" s="70" t="n">
        <v>16.582524</v>
      </c>
      <c r="F285" s="71" t="n">
        <v>0</v>
      </c>
      <c r="G285" s="72" t="n">
        <f aca="false">F285*E285</f>
        <v>0</v>
      </c>
      <c r="H285" s="73" t="n">
        <f aca="false">F285/D285</f>
        <v>0</v>
      </c>
      <c r="I285" s="69"/>
      <c r="J285" s="74" t="n">
        <f aca="false">I285*E285</f>
        <v>0</v>
      </c>
      <c r="K285" s="73" t="n">
        <f aca="false">I285/D285</f>
        <v>0</v>
      </c>
      <c r="L285" s="75" t="n">
        <f aca="false">F285+I285</f>
        <v>0</v>
      </c>
      <c r="M285" s="76" t="n">
        <f aca="false">G285+J285</f>
        <v>0</v>
      </c>
      <c r="N285" s="77" t="n">
        <f aca="false">H285+K285</f>
        <v>0</v>
      </c>
    </row>
    <row r="286" customFormat="false" ht="22.35" hidden="false" customHeight="false" outlineLevel="0" collapsed="false">
      <c r="A286" s="66" t="s">
        <v>531</v>
      </c>
      <c r="B286" s="67" t="s">
        <v>532</v>
      </c>
      <c r="C286" s="68" t="s">
        <v>533</v>
      </c>
      <c r="D286" s="69" t="n">
        <v>1</v>
      </c>
      <c r="E286" s="70" t="n">
        <v>1173.641588</v>
      </c>
      <c r="F286" s="71" t="n">
        <v>0</v>
      </c>
      <c r="G286" s="72" t="n">
        <f aca="false">F286*E286</f>
        <v>0</v>
      </c>
      <c r="H286" s="73" t="n">
        <f aca="false">F286/D286</f>
        <v>0</v>
      </c>
      <c r="I286" s="69"/>
      <c r="J286" s="74" t="n">
        <f aca="false">I286*E286</f>
        <v>0</v>
      </c>
      <c r="K286" s="73" t="n">
        <f aca="false">I286/D286</f>
        <v>0</v>
      </c>
      <c r="L286" s="75" t="n">
        <f aca="false">F286+I286</f>
        <v>0</v>
      </c>
      <c r="M286" s="76" t="n">
        <f aca="false">G286+J286</f>
        <v>0</v>
      </c>
      <c r="N286" s="77" t="n">
        <f aca="false">H286+K286</f>
        <v>0</v>
      </c>
    </row>
    <row r="287" customFormat="false" ht="22.35" hidden="false" customHeight="false" outlineLevel="0" collapsed="false">
      <c r="A287" s="66" t="s">
        <v>534</v>
      </c>
      <c r="B287" s="67" t="s">
        <v>535</v>
      </c>
      <c r="C287" s="68" t="s">
        <v>64</v>
      </c>
      <c r="D287" s="69" t="n">
        <v>1</v>
      </c>
      <c r="E287" s="70" t="n">
        <v>5641.800234</v>
      </c>
      <c r="F287" s="71" t="n">
        <v>0</v>
      </c>
      <c r="G287" s="72" t="n">
        <f aca="false">F287*E287</f>
        <v>0</v>
      </c>
      <c r="H287" s="73" t="n">
        <f aca="false">F287/D287</f>
        <v>0</v>
      </c>
      <c r="I287" s="69"/>
      <c r="J287" s="74" t="n">
        <f aca="false">I287*E287</f>
        <v>0</v>
      </c>
      <c r="K287" s="73" t="n">
        <f aca="false">I287/D287</f>
        <v>0</v>
      </c>
      <c r="L287" s="75" t="n">
        <f aca="false">F287+I287</f>
        <v>0</v>
      </c>
      <c r="M287" s="76" t="n">
        <f aca="false">G287+J287</f>
        <v>0</v>
      </c>
      <c r="N287" s="77" t="n">
        <f aca="false">H287+K287</f>
        <v>0</v>
      </c>
    </row>
    <row r="288" customFormat="false" ht="13.8" hidden="false" customHeight="false" outlineLevel="0" collapsed="false">
      <c r="A288" s="48" t="n">
        <v>17</v>
      </c>
      <c r="B288" s="49" t="s">
        <v>536</v>
      </c>
      <c r="C288" s="50"/>
      <c r="D288" s="51"/>
      <c r="E288" s="81"/>
      <c r="F288" s="52"/>
      <c r="G288" s="53"/>
      <c r="H288" s="54"/>
      <c r="I288" s="53"/>
      <c r="J288" s="56" t="n">
        <f aca="false">SUM(J290:J317)</f>
        <v>0</v>
      </c>
      <c r="K288" s="54"/>
      <c r="L288" s="53"/>
      <c r="M288" s="56" t="n">
        <f aca="false">SUM(M290:M317)</f>
        <v>0</v>
      </c>
      <c r="N288" s="54"/>
    </row>
    <row r="289" s="83" customFormat="true" ht="13.8" hidden="false" customHeight="false" outlineLevel="0" collapsed="false">
      <c r="A289" s="57" t="s">
        <v>537</v>
      </c>
      <c r="B289" s="85" t="s">
        <v>538</v>
      </c>
      <c r="C289" s="59"/>
      <c r="D289" s="60"/>
      <c r="E289" s="82"/>
      <c r="F289" s="61"/>
      <c r="G289" s="62"/>
      <c r="H289" s="63"/>
      <c r="I289" s="62"/>
      <c r="J289" s="65"/>
      <c r="K289" s="63"/>
      <c r="L289" s="62"/>
      <c r="M289" s="65"/>
      <c r="N289" s="63"/>
      <c r="XFA289" s="0"/>
      <c r="XFB289" s="0"/>
      <c r="XFC289" s="1"/>
      <c r="XFD289" s="1"/>
    </row>
    <row r="290" customFormat="false" ht="32.8" hidden="false" customHeight="false" outlineLevel="0" collapsed="false">
      <c r="A290" s="66" t="s">
        <v>539</v>
      </c>
      <c r="B290" s="67" t="s">
        <v>540</v>
      </c>
      <c r="C290" s="68" t="s">
        <v>175</v>
      </c>
      <c r="D290" s="69" t="n">
        <v>13</v>
      </c>
      <c r="E290" s="70" t="n">
        <v>133.932008</v>
      </c>
      <c r="F290" s="71" t="n">
        <v>0</v>
      </c>
      <c r="G290" s="72" t="n">
        <f aca="false">F290*E290</f>
        <v>0</v>
      </c>
      <c r="H290" s="73" t="n">
        <f aca="false">F290/D290</f>
        <v>0</v>
      </c>
      <c r="I290" s="69"/>
      <c r="J290" s="74" t="n">
        <f aca="false">I290*E290</f>
        <v>0</v>
      </c>
      <c r="K290" s="73" t="n">
        <f aca="false">I290/D290</f>
        <v>0</v>
      </c>
      <c r="L290" s="75" t="n">
        <f aca="false">F290+I290</f>
        <v>0</v>
      </c>
      <c r="M290" s="76" t="n">
        <f aca="false">G290+J290</f>
        <v>0</v>
      </c>
      <c r="N290" s="77" t="n">
        <f aca="false">H290+K290</f>
        <v>0</v>
      </c>
    </row>
    <row r="291" customFormat="false" ht="32.8" hidden="false" customHeight="false" outlineLevel="0" collapsed="false">
      <c r="A291" s="66" t="s">
        <v>541</v>
      </c>
      <c r="B291" s="67" t="s">
        <v>542</v>
      </c>
      <c r="C291" s="68" t="s">
        <v>199</v>
      </c>
      <c r="D291" s="69" t="n">
        <v>3</v>
      </c>
      <c r="E291" s="70" t="n">
        <v>354.775519</v>
      </c>
      <c r="F291" s="71" t="n">
        <v>0</v>
      </c>
      <c r="G291" s="72" t="n">
        <f aca="false">F291*E291</f>
        <v>0</v>
      </c>
      <c r="H291" s="73" t="n">
        <f aca="false">F291/D291</f>
        <v>0</v>
      </c>
      <c r="I291" s="69"/>
      <c r="J291" s="74" t="n">
        <f aca="false">I291*E291</f>
        <v>0</v>
      </c>
      <c r="K291" s="73" t="n">
        <f aca="false">I291/D291</f>
        <v>0</v>
      </c>
      <c r="L291" s="75" t="n">
        <f aca="false">F291+I291</f>
        <v>0</v>
      </c>
      <c r="M291" s="76" t="n">
        <f aca="false">G291+J291</f>
        <v>0</v>
      </c>
      <c r="N291" s="77" t="n">
        <f aca="false">H291+K291</f>
        <v>0</v>
      </c>
      <c r="XFC291" s="83"/>
      <c r="XFD291" s="83"/>
    </row>
    <row r="292" customFormat="false" ht="43.25" hidden="false" customHeight="false" outlineLevel="0" collapsed="false">
      <c r="A292" s="66" t="s">
        <v>543</v>
      </c>
      <c r="B292" s="67" t="s">
        <v>544</v>
      </c>
      <c r="C292" s="68" t="s">
        <v>175</v>
      </c>
      <c r="D292" s="69" t="n">
        <v>1</v>
      </c>
      <c r="E292" s="70" t="n">
        <v>718.319231</v>
      </c>
      <c r="F292" s="71" t="n">
        <v>0</v>
      </c>
      <c r="G292" s="72" t="n">
        <f aca="false">F292*E292</f>
        <v>0</v>
      </c>
      <c r="H292" s="73" t="n">
        <f aca="false">F292/D292</f>
        <v>0</v>
      </c>
      <c r="I292" s="69"/>
      <c r="J292" s="74" t="n">
        <f aca="false">I292*E292</f>
        <v>0</v>
      </c>
      <c r="K292" s="73" t="n">
        <f aca="false">I292/D292</f>
        <v>0</v>
      </c>
      <c r="L292" s="75" t="n">
        <f aca="false">F292+I292</f>
        <v>0</v>
      </c>
      <c r="M292" s="76" t="n">
        <f aca="false">G292+J292</f>
        <v>0</v>
      </c>
      <c r="N292" s="77" t="n">
        <f aca="false">H292+K292</f>
        <v>0</v>
      </c>
    </row>
    <row r="293" customFormat="false" ht="43.25" hidden="false" customHeight="false" outlineLevel="0" collapsed="false">
      <c r="A293" s="66" t="s">
        <v>545</v>
      </c>
      <c r="B293" s="67" t="s">
        <v>546</v>
      </c>
      <c r="C293" s="68" t="s">
        <v>199</v>
      </c>
      <c r="D293" s="69" t="n">
        <v>7</v>
      </c>
      <c r="E293" s="70" t="n">
        <v>711.617739</v>
      </c>
      <c r="F293" s="71" t="n">
        <v>0</v>
      </c>
      <c r="G293" s="72" t="n">
        <f aca="false">F293*E293</f>
        <v>0</v>
      </c>
      <c r="H293" s="73" t="n">
        <f aca="false">F293/D293</f>
        <v>0</v>
      </c>
      <c r="I293" s="69"/>
      <c r="J293" s="74" t="n">
        <f aca="false">I293*E293</f>
        <v>0</v>
      </c>
      <c r="K293" s="73" t="n">
        <f aca="false">I293/D293</f>
        <v>0</v>
      </c>
      <c r="L293" s="75" t="n">
        <f aca="false">F293+I293</f>
        <v>0</v>
      </c>
      <c r="M293" s="76" t="n">
        <f aca="false">G293+J293</f>
        <v>0</v>
      </c>
      <c r="N293" s="77" t="n">
        <f aca="false">H293+K293</f>
        <v>0</v>
      </c>
    </row>
    <row r="294" customFormat="false" ht="32.8" hidden="false" customHeight="false" outlineLevel="0" collapsed="false">
      <c r="A294" s="66" t="s">
        <v>547</v>
      </c>
      <c r="B294" s="67" t="s">
        <v>548</v>
      </c>
      <c r="C294" s="68" t="s">
        <v>199</v>
      </c>
      <c r="D294" s="69" t="n">
        <v>18</v>
      </c>
      <c r="E294" s="70" t="n">
        <v>71.466276</v>
      </c>
      <c r="F294" s="71" t="n">
        <v>0</v>
      </c>
      <c r="G294" s="72" t="n">
        <f aca="false">F294*E294</f>
        <v>0</v>
      </c>
      <c r="H294" s="73" t="n">
        <f aca="false">F294/D294</f>
        <v>0</v>
      </c>
      <c r="I294" s="69"/>
      <c r="J294" s="74" t="n">
        <f aca="false">I294*E294</f>
        <v>0</v>
      </c>
      <c r="K294" s="73" t="n">
        <f aca="false">I294/D294</f>
        <v>0</v>
      </c>
      <c r="L294" s="75" t="n">
        <f aca="false">F294+I294</f>
        <v>0</v>
      </c>
      <c r="M294" s="76" t="n">
        <f aca="false">G294+J294</f>
        <v>0</v>
      </c>
      <c r="N294" s="77" t="n">
        <f aca="false">H294+K294</f>
        <v>0</v>
      </c>
    </row>
    <row r="295" customFormat="false" ht="22.35" hidden="false" customHeight="false" outlineLevel="0" collapsed="false">
      <c r="A295" s="66" t="s">
        <v>549</v>
      </c>
      <c r="B295" s="67" t="s">
        <v>550</v>
      </c>
      <c r="C295" s="68" t="s">
        <v>199</v>
      </c>
      <c r="D295" s="69" t="n">
        <v>7</v>
      </c>
      <c r="E295" s="70" t="n">
        <v>41.480768</v>
      </c>
      <c r="F295" s="71" t="n">
        <v>0</v>
      </c>
      <c r="G295" s="72" t="n">
        <f aca="false">F295*E295</f>
        <v>0</v>
      </c>
      <c r="H295" s="73" t="n">
        <f aca="false">F295/D295</f>
        <v>0</v>
      </c>
      <c r="I295" s="69"/>
      <c r="J295" s="74" t="n">
        <f aca="false">I295*E295</f>
        <v>0</v>
      </c>
      <c r="K295" s="73" t="n">
        <f aca="false">I295/D295</f>
        <v>0</v>
      </c>
      <c r="L295" s="75" t="n">
        <f aca="false">F295+I295</f>
        <v>0</v>
      </c>
      <c r="M295" s="76" t="n">
        <f aca="false">G295+J295</f>
        <v>0</v>
      </c>
      <c r="N295" s="77" t="n">
        <f aca="false">H295+K295</f>
        <v>0</v>
      </c>
    </row>
    <row r="296" s="83" customFormat="true" ht="13.8" hidden="false" customHeight="false" outlineLevel="0" collapsed="false">
      <c r="A296" s="57" t="s">
        <v>551</v>
      </c>
      <c r="B296" s="85" t="s">
        <v>552</v>
      </c>
      <c r="C296" s="59"/>
      <c r="D296" s="60"/>
      <c r="E296" s="82"/>
      <c r="F296" s="61"/>
      <c r="G296" s="62"/>
      <c r="H296" s="63"/>
      <c r="I296" s="62"/>
      <c r="J296" s="65"/>
      <c r="K296" s="63"/>
      <c r="L296" s="62"/>
      <c r="M296" s="65"/>
      <c r="N296" s="63"/>
      <c r="XFA296" s="0"/>
      <c r="XFB296" s="0"/>
      <c r="XFC296" s="1"/>
      <c r="XFD296" s="1"/>
    </row>
    <row r="297" customFormat="false" ht="22.35" hidden="false" customHeight="false" outlineLevel="0" collapsed="false">
      <c r="A297" s="66" t="s">
        <v>553</v>
      </c>
      <c r="B297" s="67" t="s">
        <v>554</v>
      </c>
      <c r="C297" s="68" t="s">
        <v>196</v>
      </c>
      <c r="D297" s="69" t="n">
        <v>11</v>
      </c>
      <c r="E297" s="70" t="n">
        <v>445.25789</v>
      </c>
      <c r="F297" s="71" t="n">
        <v>0</v>
      </c>
      <c r="G297" s="72" t="n">
        <f aca="false">F297*E297</f>
        <v>0</v>
      </c>
      <c r="H297" s="73" t="n">
        <f aca="false">F297/D297</f>
        <v>0</v>
      </c>
      <c r="I297" s="69"/>
      <c r="J297" s="74" t="n">
        <f aca="false">I297*E297</f>
        <v>0</v>
      </c>
      <c r="K297" s="73" t="n">
        <f aca="false">I297/D297</f>
        <v>0</v>
      </c>
      <c r="L297" s="75" t="n">
        <f aca="false">F297+I297</f>
        <v>0</v>
      </c>
      <c r="M297" s="76" t="n">
        <f aca="false">G297+J297</f>
        <v>0</v>
      </c>
      <c r="N297" s="77" t="n">
        <f aca="false">H297+K297</f>
        <v>0</v>
      </c>
    </row>
    <row r="298" s="83" customFormat="true" ht="13.8" hidden="false" customHeight="false" outlineLevel="0" collapsed="false">
      <c r="A298" s="57" t="s">
        <v>555</v>
      </c>
      <c r="B298" s="85" t="s">
        <v>556</v>
      </c>
      <c r="C298" s="59"/>
      <c r="D298" s="60"/>
      <c r="E298" s="82"/>
      <c r="F298" s="61"/>
      <c r="G298" s="62"/>
      <c r="H298" s="63"/>
      <c r="I298" s="62"/>
      <c r="J298" s="65"/>
      <c r="K298" s="63"/>
      <c r="L298" s="62"/>
      <c r="M298" s="65"/>
      <c r="N298" s="63"/>
      <c r="XFA298" s="0"/>
      <c r="XFB298" s="0"/>
      <c r="XFC298" s="1"/>
      <c r="XFD298" s="1"/>
    </row>
    <row r="299" customFormat="false" ht="22.35" hidden="false" customHeight="false" outlineLevel="0" collapsed="false">
      <c r="A299" s="66" t="s">
        <v>557</v>
      </c>
      <c r="B299" s="67" t="s">
        <v>558</v>
      </c>
      <c r="C299" s="68" t="s">
        <v>199</v>
      </c>
      <c r="D299" s="69" t="n">
        <v>1</v>
      </c>
      <c r="E299" s="70" t="n">
        <v>73.691954</v>
      </c>
      <c r="F299" s="71" t="n">
        <v>0</v>
      </c>
      <c r="G299" s="72" t="n">
        <f aca="false">F299*E299</f>
        <v>0</v>
      </c>
      <c r="H299" s="73" t="n">
        <f aca="false">F299/D299</f>
        <v>0</v>
      </c>
      <c r="I299" s="69"/>
      <c r="J299" s="74" t="n">
        <f aca="false">I299*E299</f>
        <v>0</v>
      </c>
      <c r="K299" s="73" t="n">
        <f aca="false">I299/D299</f>
        <v>0</v>
      </c>
      <c r="L299" s="75" t="n">
        <f aca="false">F299+I299</f>
        <v>0</v>
      </c>
      <c r="M299" s="76" t="n">
        <f aca="false">G299+J299</f>
        <v>0</v>
      </c>
      <c r="N299" s="77" t="n">
        <f aca="false">H299+K299</f>
        <v>0</v>
      </c>
    </row>
    <row r="300" customFormat="false" ht="22.35" hidden="false" customHeight="false" outlineLevel="0" collapsed="false">
      <c r="A300" s="66" t="s">
        <v>559</v>
      </c>
      <c r="B300" s="67" t="s">
        <v>560</v>
      </c>
      <c r="C300" s="68" t="s">
        <v>199</v>
      </c>
      <c r="D300" s="69" t="n">
        <v>16</v>
      </c>
      <c r="E300" s="70" t="n">
        <v>256.980206</v>
      </c>
      <c r="F300" s="71" t="n">
        <v>0</v>
      </c>
      <c r="G300" s="72" t="n">
        <f aca="false">F300*E300</f>
        <v>0</v>
      </c>
      <c r="H300" s="73" t="n">
        <f aca="false">F300/D300</f>
        <v>0</v>
      </c>
      <c r="I300" s="69"/>
      <c r="J300" s="74" t="n">
        <f aca="false">I300*E300</f>
        <v>0</v>
      </c>
      <c r="K300" s="73" t="n">
        <f aca="false">I300/D300</f>
        <v>0</v>
      </c>
      <c r="L300" s="75" t="n">
        <f aca="false">F300+I300</f>
        <v>0</v>
      </c>
      <c r="M300" s="76" t="n">
        <f aca="false">G300+J300</f>
        <v>0</v>
      </c>
      <c r="N300" s="77" t="n">
        <f aca="false">H300+K300</f>
        <v>0</v>
      </c>
    </row>
    <row r="301" customFormat="false" ht="32.8" hidden="false" customHeight="false" outlineLevel="0" collapsed="false">
      <c r="A301" s="66" t="s">
        <v>561</v>
      </c>
      <c r="B301" s="67" t="s">
        <v>562</v>
      </c>
      <c r="C301" s="68" t="s">
        <v>64</v>
      </c>
      <c r="D301" s="69" t="n">
        <v>3</v>
      </c>
      <c r="E301" s="70" t="n">
        <v>97.073802</v>
      </c>
      <c r="F301" s="71" t="n">
        <v>0</v>
      </c>
      <c r="G301" s="72" t="n">
        <f aca="false">F301*E301</f>
        <v>0</v>
      </c>
      <c r="H301" s="73" t="n">
        <f aca="false">F301/D301</f>
        <v>0</v>
      </c>
      <c r="I301" s="69"/>
      <c r="J301" s="74" t="n">
        <f aca="false">I301*E301</f>
        <v>0</v>
      </c>
      <c r="K301" s="73" t="n">
        <f aca="false">I301/D301</f>
        <v>0</v>
      </c>
      <c r="L301" s="75" t="n">
        <f aca="false">F301+I301</f>
        <v>0</v>
      </c>
      <c r="M301" s="76" t="n">
        <f aca="false">G301+J301</f>
        <v>0</v>
      </c>
      <c r="N301" s="77" t="n">
        <f aca="false">H301+K301</f>
        <v>0</v>
      </c>
    </row>
    <row r="302" customFormat="false" ht="22.35" hidden="false" customHeight="false" outlineLevel="0" collapsed="false">
      <c r="A302" s="66" t="s">
        <v>563</v>
      </c>
      <c r="B302" s="67" t="s">
        <v>564</v>
      </c>
      <c r="C302" s="68" t="s">
        <v>199</v>
      </c>
      <c r="D302" s="69" t="n">
        <v>1</v>
      </c>
      <c r="E302" s="70" t="n">
        <v>41.957699</v>
      </c>
      <c r="F302" s="71" t="n">
        <v>0</v>
      </c>
      <c r="G302" s="72" t="n">
        <f aca="false">F302*E302</f>
        <v>0</v>
      </c>
      <c r="H302" s="73" t="n">
        <f aca="false">F302/D302</f>
        <v>0</v>
      </c>
      <c r="I302" s="69"/>
      <c r="J302" s="74" t="n">
        <f aca="false">I302*E302</f>
        <v>0</v>
      </c>
      <c r="K302" s="73" t="n">
        <f aca="false">I302/D302</f>
        <v>0</v>
      </c>
      <c r="L302" s="75" t="n">
        <f aca="false">F302+I302</f>
        <v>0</v>
      </c>
      <c r="M302" s="76" t="n">
        <f aca="false">G302+J302</f>
        <v>0</v>
      </c>
      <c r="N302" s="77" t="n">
        <f aca="false">H302+K302</f>
        <v>0</v>
      </c>
    </row>
    <row r="303" customFormat="false" ht="22.35" hidden="false" customHeight="false" outlineLevel="0" collapsed="false">
      <c r="A303" s="66" t="s">
        <v>565</v>
      </c>
      <c r="B303" s="67" t="s">
        <v>566</v>
      </c>
      <c r="C303" s="68" t="s">
        <v>199</v>
      </c>
      <c r="D303" s="69" t="n">
        <v>3</v>
      </c>
      <c r="E303" s="70" t="n">
        <v>64.93599</v>
      </c>
      <c r="F303" s="71" t="n">
        <v>0</v>
      </c>
      <c r="G303" s="72" t="n">
        <f aca="false">F303*E303</f>
        <v>0</v>
      </c>
      <c r="H303" s="73" t="n">
        <f aca="false">F303/D303</f>
        <v>0</v>
      </c>
      <c r="I303" s="69"/>
      <c r="J303" s="74" t="n">
        <f aca="false">I303*E303</f>
        <v>0</v>
      </c>
      <c r="K303" s="73" t="n">
        <f aca="false">I303/D303</f>
        <v>0</v>
      </c>
      <c r="L303" s="75" t="n">
        <f aca="false">F303+I303</f>
        <v>0</v>
      </c>
      <c r="M303" s="76" t="n">
        <f aca="false">G303+J303</f>
        <v>0</v>
      </c>
      <c r="N303" s="77" t="n">
        <f aca="false">H303+K303</f>
        <v>0</v>
      </c>
    </row>
    <row r="304" customFormat="false" ht="22.35" hidden="false" customHeight="false" outlineLevel="0" collapsed="false">
      <c r="A304" s="66" t="s">
        <v>567</v>
      </c>
      <c r="B304" s="67" t="s">
        <v>568</v>
      </c>
      <c r="C304" s="68" t="s">
        <v>199</v>
      </c>
      <c r="D304" s="69" t="n">
        <v>2</v>
      </c>
      <c r="E304" s="70" t="n">
        <v>112.078785</v>
      </c>
      <c r="F304" s="71" t="n">
        <v>0</v>
      </c>
      <c r="G304" s="72" t="n">
        <f aca="false">F304*E304</f>
        <v>0</v>
      </c>
      <c r="H304" s="73" t="n">
        <f aca="false">F304/D304</f>
        <v>0</v>
      </c>
      <c r="I304" s="69"/>
      <c r="J304" s="74" t="n">
        <f aca="false">I304*E304</f>
        <v>0</v>
      </c>
      <c r="K304" s="73" t="n">
        <f aca="false">I304/D304</f>
        <v>0</v>
      </c>
      <c r="L304" s="75" t="n">
        <f aca="false">F304+I304</f>
        <v>0</v>
      </c>
      <c r="M304" s="76" t="n">
        <f aca="false">G304+J304</f>
        <v>0</v>
      </c>
      <c r="N304" s="77" t="n">
        <f aca="false">H304+K304</f>
        <v>0</v>
      </c>
    </row>
    <row r="305" customFormat="false" ht="32.8" hidden="false" customHeight="false" outlineLevel="0" collapsed="false">
      <c r="A305" s="66" t="s">
        <v>569</v>
      </c>
      <c r="B305" s="67" t="s">
        <v>570</v>
      </c>
      <c r="C305" s="68" t="s">
        <v>199</v>
      </c>
      <c r="D305" s="69" t="n">
        <v>24</v>
      </c>
      <c r="E305" s="70" t="n">
        <v>99.813098</v>
      </c>
      <c r="F305" s="71" t="n">
        <v>0</v>
      </c>
      <c r="G305" s="72" t="n">
        <f aca="false">F305*E305</f>
        <v>0</v>
      </c>
      <c r="H305" s="73" t="n">
        <f aca="false">F305/D305</f>
        <v>0</v>
      </c>
      <c r="I305" s="69"/>
      <c r="J305" s="74" t="n">
        <f aca="false">I305*E305</f>
        <v>0</v>
      </c>
      <c r="K305" s="73" t="n">
        <f aca="false">I305/D305</f>
        <v>0</v>
      </c>
      <c r="L305" s="75" t="n">
        <f aca="false">F305+I305</f>
        <v>0</v>
      </c>
      <c r="M305" s="76" t="n">
        <f aca="false">G305+J305</f>
        <v>0</v>
      </c>
      <c r="N305" s="77" t="n">
        <f aca="false">H305+K305</f>
        <v>0</v>
      </c>
    </row>
    <row r="306" customFormat="false" ht="22.35" hidden="false" customHeight="false" outlineLevel="0" collapsed="false">
      <c r="A306" s="66" t="s">
        <v>571</v>
      </c>
      <c r="B306" s="67" t="s">
        <v>572</v>
      </c>
      <c r="C306" s="68" t="s">
        <v>199</v>
      </c>
      <c r="D306" s="69" t="n">
        <v>1</v>
      </c>
      <c r="E306" s="70" t="n">
        <v>35.023856</v>
      </c>
      <c r="F306" s="71" t="n">
        <v>0</v>
      </c>
      <c r="G306" s="72" t="n">
        <f aca="false">F306*E306</f>
        <v>0</v>
      </c>
      <c r="H306" s="73" t="n">
        <f aca="false">F306/D306</f>
        <v>0</v>
      </c>
      <c r="I306" s="69"/>
      <c r="J306" s="74" t="n">
        <f aca="false">I306*E306</f>
        <v>0</v>
      </c>
      <c r="K306" s="73" t="n">
        <f aca="false">I306/D306</f>
        <v>0</v>
      </c>
      <c r="L306" s="75" t="n">
        <f aca="false">F306+I306</f>
        <v>0</v>
      </c>
      <c r="M306" s="76" t="n">
        <f aca="false">G306+J306</f>
        <v>0</v>
      </c>
      <c r="N306" s="77" t="n">
        <f aca="false">H306+K306</f>
        <v>0</v>
      </c>
    </row>
    <row r="307" customFormat="false" ht="32.8" hidden="false" customHeight="false" outlineLevel="0" collapsed="false">
      <c r="A307" s="66" t="s">
        <v>573</v>
      </c>
      <c r="B307" s="67" t="s">
        <v>574</v>
      </c>
      <c r="C307" s="68" t="s">
        <v>199</v>
      </c>
      <c r="D307" s="69" t="n">
        <v>2</v>
      </c>
      <c r="E307" s="70" t="n">
        <v>94.762521</v>
      </c>
      <c r="F307" s="71" t="n">
        <v>0</v>
      </c>
      <c r="G307" s="72" t="n">
        <f aca="false">F307*E307</f>
        <v>0</v>
      </c>
      <c r="H307" s="73" t="n">
        <f aca="false">F307/D307</f>
        <v>0</v>
      </c>
      <c r="I307" s="69"/>
      <c r="J307" s="74" t="n">
        <f aca="false">I307*E307</f>
        <v>0</v>
      </c>
      <c r="K307" s="73" t="n">
        <f aca="false">I307/D307</f>
        <v>0</v>
      </c>
      <c r="L307" s="75" t="n">
        <f aca="false">F307+I307</f>
        <v>0</v>
      </c>
      <c r="M307" s="76" t="n">
        <f aca="false">G307+J307</f>
        <v>0</v>
      </c>
      <c r="N307" s="77" t="n">
        <f aca="false">H307+K307</f>
        <v>0</v>
      </c>
    </row>
    <row r="308" s="83" customFormat="true" ht="13.8" hidden="false" customHeight="false" outlineLevel="0" collapsed="false">
      <c r="A308" s="57" t="s">
        <v>575</v>
      </c>
      <c r="B308" s="85" t="s">
        <v>576</v>
      </c>
      <c r="C308" s="59"/>
      <c r="D308" s="60"/>
      <c r="E308" s="82"/>
      <c r="F308" s="61"/>
      <c r="G308" s="62"/>
      <c r="H308" s="63"/>
      <c r="I308" s="62"/>
      <c r="J308" s="65"/>
      <c r="K308" s="63"/>
      <c r="L308" s="62"/>
      <c r="M308" s="65"/>
      <c r="N308" s="63"/>
      <c r="XFA308" s="0"/>
      <c r="XFB308" s="0"/>
      <c r="XFC308" s="1"/>
      <c r="XFD308" s="1"/>
    </row>
    <row r="309" customFormat="false" ht="32.8" hidden="false" customHeight="false" outlineLevel="0" collapsed="false">
      <c r="A309" s="66" t="s">
        <v>577</v>
      </c>
      <c r="B309" s="67" t="s">
        <v>578</v>
      </c>
      <c r="C309" s="68" t="s">
        <v>199</v>
      </c>
      <c r="D309" s="69" t="n">
        <v>4</v>
      </c>
      <c r="E309" s="70" t="n">
        <v>441.491358</v>
      </c>
      <c r="F309" s="71" t="n">
        <v>0</v>
      </c>
      <c r="G309" s="72" t="n">
        <f aca="false">F309*E309</f>
        <v>0</v>
      </c>
      <c r="H309" s="73" t="n">
        <f aca="false">F309/D309</f>
        <v>0</v>
      </c>
      <c r="I309" s="69"/>
      <c r="J309" s="74" t="n">
        <f aca="false">I309*E309</f>
        <v>0</v>
      </c>
      <c r="K309" s="73" t="n">
        <f aca="false">I309/D309</f>
        <v>0</v>
      </c>
      <c r="L309" s="75" t="n">
        <f aca="false">F309+I309</f>
        <v>0</v>
      </c>
      <c r="M309" s="76" t="n">
        <f aca="false">G309+J309</f>
        <v>0</v>
      </c>
      <c r="N309" s="77" t="n">
        <f aca="false">H309+K309</f>
        <v>0</v>
      </c>
    </row>
    <row r="310" customFormat="false" ht="22.35" hidden="false" customHeight="false" outlineLevel="0" collapsed="false">
      <c r="A310" s="66" t="s">
        <v>579</v>
      </c>
      <c r="B310" s="67" t="s">
        <v>580</v>
      </c>
      <c r="C310" s="68" t="s">
        <v>64</v>
      </c>
      <c r="D310" s="69" t="n">
        <v>1</v>
      </c>
      <c r="E310" s="70" t="n">
        <v>222.07864</v>
      </c>
      <c r="F310" s="71" t="n">
        <v>0</v>
      </c>
      <c r="G310" s="72" t="n">
        <f aca="false">F310*E310</f>
        <v>0</v>
      </c>
      <c r="H310" s="73" t="n">
        <f aca="false">F310/D310</f>
        <v>0</v>
      </c>
      <c r="I310" s="69"/>
      <c r="J310" s="74" t="n">
        <f aca="false">I310*E310</f>
        <v>0</v>
      </c>
      <c r="K310" s="73" t="n">
        <f aca="false">I310/D310</f>
        <v>0</v>
      </c>
      <c r="L310" s="75" t="n">
        <f aca="false">F310+I310</f>
        <v>0</v>
      </c>
      <c r="M310" s="76" t="n">
        <f aca="false">G310+J310</f>
        <v>0</v>
      </c>
      <c r="N310" s="77" t="n">
        <f aca="false">H310+K310</f>
        <v>0</v>
      </c>
    </row>
    <row r="311" customFormat="false" ht="22.35" hidden="false" customHeight="false" outlineLevel="0" collapsed="false">
      <c r="A311" s="66" t="s">
        <v>581</v>
      </c>
      <c r="B311" s="67" t="s">
        <v>582</v>
      </c>
      <c r="C311" s="68" t="s">
        <v>64</v>
      </c>
      <c r="D311" s="69" t="n">
        <v>2</v>
      </c>
      <c r="E311" s="70" t="n">
        <v>161.459487</v>
      </c>
      <c r="F311" s="71" t="n">
        <v>0</v>
      </c>
      <c r="G311" s="72" t="n">
        <f aca="false">F311*E311</f>
        <v>0</v>
      </c>
      <c r="H311" s="73" t="n">
        <f aca="false">F311/D311</f>
        <v>0</v>
      </c>
      <c r="I311" s="69"/>
      <c r="J311" s="74" t="n">
        <f aca="false">I311*E311</f>
        <v>0</v>
      </c>
      <c r="K311" s="73" t="n">
        <f aca="false">I311/D311</f>
        <v>0</v>
      </c>
      <c r="L311" s="75" t="n">
        <f aca="false">F311+I311</f>
        <v>0</v>
      </c>
      <c r="M311" s="76" t="n">
        <f aca="false">G311+J311</f>
        <v>0</v>
      </c>
      <c r="N311" s="77" t="n">
        <f aca="false">H311+K311</f>
        <v>0</v>
      </c>
    </row>
    <row r="312" customFormat="false" ht="32.8" hidden="false" customHeight="false" outlineLevel="0" collapsed="false">
      <c r="A312" s="66" t="s">
        <v>583</v>
      </c>
      <c r="B312" s="67" t="s">
        <v>584</v>
      </c>
      <c r="C312" s="68" t="s">
        <v>585</v>
      </c>
      <c r="D312" s="69" t="n">
        <v>24</v>
      </c>
      <c r="E312" s="70" t="n">
        <v>288.677774</v>
      </c>
      <c r="F312" s="71" t="n">
        <v>0</v>
      </c>
      <c r="G312" s="72" t="n">
        <f aca="false">F312*E312</f>
        <v>0</v>
      </c>
      <c r="H312" s="73" t="n">
        <f aca="false">F312/D312</f>
        <v>0</v>
      </c>
      <c r="I312" s="69"/>
      <c r="J312" s="74" t="n">
        <f aca="false">I312*E312</f>
        <v>0</v>
      </c>
      <c r="K312" s="73" t="n">
        <f aca="false">I312/D312</f>
        <v>0</v>
      </c>
      <c r="L312" s="75" t="n">
        <f aca="false">F312+I312</f>
        <v>0</v>
      </c>
      <c r="M312" s="76" t="n">
        <f aca="false">G312+J312</f>
        <v>0</v>
      </c>
      <c r="N312" s="77" t="n">
        <f aca="false">H312+K312</f>
        <v>0</v>
      </c>
    </row>
    <row r="313" customFormat="false" ht="32.8" hidden="false" customHeight="false" outlineLevel="0" collapsed="false">
      <c r="A313" s="66" t="s">
        <v>586</v>
      </c>
      <c r="B313" s="67" t="s">
        <v>587</v>
      </c>
      <c r="C313" s="68" t="s">
        <v>199</v>
      </c>
      <c r="D313" s="69" t="n">
        <v>8</v>
      </c>
      <c r="E313" s="70" t="n">
        <v>319.225816</v>
      </c>
      <c r="F313" s="71" t="n">
        <v>0</v>
      </c>
      <c r="G313" s="72" t="n">
        <f aca="false">F313*E313</f>
        <v>0</v>
      </c>
      <c r="H313" s="73" t="n">
        <f aca="false">F313/D313</f>
        <v>0</v>
      </c>
      <c r="I313" s="69"/>
      <c r="J313" s="74" t="n">
        <f aca="false">I313*E313</f>
        <v>0</v>
      </c>
      <c r="K313" s="73" t="n">
        <f aca="false">I313/D313</f>
        <v>0</v>
      </c>
      <c r="L313" s="75" t="n">
        <f aca="false">F313+I313</f>
        <v>0</v>
      </c>
      <c r="M313" s="76" t="n">
        <f aca="false">G313+J313</f>
        <v>0</v>
      </c>
      <c r="N313" s="77" t="n">
        <f aca="false">H313+K313</f>
        <v>0</v>
      </c>
    </row>
    <row r="314" customFormat="false" ht="32.8" hidden="false" customHeight="false" outlineLevel="0" collapsed="false">
      <c r="A314" s="66" t="s">
        <v>588</v>
      </c>
      <c r="B314" s="67" t="s">
        <v>589</v>
      </c>
      <c r="C314" s="68" t="s">
        <v>199</v>
      </c>
      <c r="D314" s="69" t="n">
        <v>3</v>
      </c>
      <c r="E314" s="70" t="n">
        <v>549.644634</v>
      </c>
      <c r="F314" s="71" t="n">
        <v>0</v>
      </c>
      <c r="G314" s="72" t="n">
        <f aca="false">F314*E314</f>
        <v>0</v>
      </c>
      <c r="H314" s="73" t="n">
        <f aca="false">F314/D314</f>
        <v>0</v>
      </c>
      <c r="I314" s="69"/>
      <c r="J314" s="74" t="n">
        <f aca="false">I314*E314</f>
        <v>0</v>
      </c>
      <c r="K314" s="73" t="n">
        <f aca="false">I314/D314</f>
        <v>0</v>
      </c>
      <c r="L314" s="75" t="n">
        <f aca="false">F314+I314</f>
        <v>0</v>
      </c>
      <c r="M314" s="76" t="n">
        <f aca="false">G314+J314</f>
        <v>0</v>
      </c>
      <c r="N314" s="77" t="n">
        <f aca="false">H314+K314</f>
        <v>0</v>
      </c>
    </row>
    <row r="315" customFormat="false" ht="22.35" hidden="false" customHeight="false" outlineLevel="0" collapsed="false">
      <c r="A315" s="66" t="s">
        <v>590</v>
      </c>
      <c r="B315" s="67" t="s">
        <v>591</v>
      </c>
      <c r="C315" s="68" t="s">
        <v>199</v>
      </c>
      <c r="D315" s="69" t="n">
        <v>3</v>
      </c>
      <c r="E315" s="70" t="n">
        <v>616.58618</v>
      </c>
      <c r="F315" s="71" t="n">
        <v>0</v>
      </c>
      <c r="G315" s="72" t="n">
        <f aca="false">F315*E315</f>
        <v>0</v>
      </c>
      <c r="H315" s="73" t="n">
        <f aca="false">F315/D315</f>
        <v>0</v>
      </c>
      <c r="I315" s="69"/>
      <c r="J315" s="74" t="n">
        <f aca="false">I315*E315</f>
        <v>0</v>
      </c>
      <c r="K315" s="73" t="n">
        <f aca="false">I315/D315</f>
        <v>0</v>
      </c>
      <c r="L315" s="75" t="n">
        <f aca="false">F315+I315</f>
        <v>0</v>
      </c>
      <c r="M315" s="76" t="n">
        <f aca="false">G315+J315</f>
        <v>0</v>
      </c>
      <c r="N315" s="77" t="n">
        <f aca="false">H315+K315</f>
        <v>0</v>
      </c>
    </row>
    <row r="316" customFormat="false" ht="22.35" hidden="false" customHeight="false" outlineLevel="0" collapsed="false">
      <c r="A316" s="66" t="s">
        <v>592</v>
      </c>
      <c r="B316" s="67" t="s">
        <v>593</v>
      </c>
      <c r="C316" s="68" t="s">
        <v>199</v>
      </c>
      <c r="D316" s="69" t="n">
        <v>2</v>
      </c>
      <c r="E316" s="70" t="n">
        <v>1135.010177</v>
      </c>
      <c r="F316" s="71" t="n">
        <v>0</v>
      </c>
      <c r="G316" s="72" t="n">
        <f aca="false">F316*E316</f>
        <v>0</v>
      </c>
      <c r="H316" s="73" t="n">
        <f aca="false">F316/D316</f>
        <v>0</v>
      </c>
      <c r="I316" s="69"/>
      <c r="J316" s="74" t="n">
        <f aca="false">I316*E316</f>
        <v>0</v>
      </c>
      <c r="K316" s="73" t="n">
        <f aca="false">I316/D316</f>
        <v>0</v>
      </c>
      <c r="L316" s="75" t="n">
        <f aca="false">F316+I316</f>
        <v>0</v>
      </c>
      <c r="M316" s="76" t="n">
        <f aca="false">G316+J316</f>
        <v>0</v>
      </c>
      <c r="N316" s="77" t="n">
        <f aca="false">H316+K316</f>
        <v>0</v>
      </c>
    </row>
    <row r="317" customFormat="false" ht="22.35" hidden="false" customHeight="false" outlineLevel="0" collapsed="false">
      <c r="A317" s="66" t="s">
        <v>594</v>
      </c>
      <c r="B317" s="67" t="s">
        <v>595</v>
      </c>
      <c r="C317" s="68" t="s">
        <v>199</v>
      </c>
      <c r="D317" s="69" t="n">
        <v>3</v>
      </c>
      <c r="E317" s="70" t="n">
        <v>85.676374</v>
      </c>
      <c r="F317" s="71" t="n">
        <v>0</v>
      </c>
      <c r="G317" s="72" t="n">
        <f aca="false">F317*E317</f>
        <v>0</v>
      </c>
      <c r="H317" s="73" t="n">
        <f aca="false">F317/D317</f>
        <v>0</v>
      </c>
      <c r="I317" s="69"/>
      <c r="J317" s="74" t="n">
        <f aca="false">I317*E317</f>
        <v>0</v>
      </c>
      <c r="K317" s="73" t="n">
        <f aca="false">I317/D317</f>
        <v>0</v>
      </c>
      <c r="L317" s="75" t="n">
        <f aca="false">F317+I317</f>
        <v>0</v>
      </c>
      <c r="M317" s="76" t="n">
        <f aca="false">G317+J317</f>
        <v>0</v>
      </c>
      <c r="N317" s="77" t="n">
        <f aca="false">H317+K317</f>
        <v>0</v>
      </c>
    </row>
    <row r="318" customFormat="false" ht="13.8" hidden="false" customHeight="false" outlineLevel="0" collapsed="false">
      <c r="A318" s="48" t="n">
        <v>18</v>
      </c>
      <c r="B318" s="49" t="s">
        <v>596</v>
      </c>
      <c r="C318" s="50"/>
      <c r="D318" s="51"/>
      <c r="E318" s="81"/>
      <c r="F318" s="52"/>
      <c r="G318" s="53"/>
      <c r="H318" s="54"/>
      <c r="I318" s="53"/>
      <c r="J318" s="56" t="n">
        <f aca="false">SUM(J320:J337)</f>
        <v>0</v>
      </c>
      <c r="K318" s="54"/>
      <c r="L318" s="53"/>
      <c r="M318" s="56" t="n">
        <f aca="false">SUM(M320:M337)</f>
        <v>0</v>
      </c>
      <c r="N318" s="54"/>
    </row>
    <row r="319" s="83" customFormat="true" ht="13.8" hidden="false" customHeight="false" outlineLevel="0" collapsed="false">
      <c r="A319" s="57" t="s">
        <v>597</v>
      </c>
      <c r="B319" s="85" t="s">
        <v>598</v>
      </c>
      <c r="C319" s="59"/>
      <c r="D319" s="60"/>
      <c r="E319" s="82"/>
      <c r="F319" s="61"/>
      <c r="G319" s="62"/>
      <c r="H319" s="63"/>
      <c r="I319" s="62"/>
      <c r="J319" s="65"/>
      <c r="K319" s="63"/>
      <c r="L319" s="62"/>
      <c r="M319" s="65"/>
      <c r="N319" s="63"/>
      <c r="XFA319" s="0"/>
      <c r="XFB319" s="0"/>
      <c r="XFC319" s="1"/>
      <c r="XFD319" s="1"/>
    </row>
    <row r="320" customFormat="false" ht="32.8" hidden="false" customHeight="false" outlineLevel="0" collapsed="false">
      <c r="A320" s="66" t="s">
        <v>599</v>
      </c>
      <c r="B320" s="67" t="s">
        <v>600</v>
      </c>
      <c r="C320" s="68" t="s">
        <v>175</v>
      </c>
      <c r="D320" s="69" t="n">
        <v>7</v>
      </c>
      <c r="E320" s="70" t="n">
        <v>342.412</v>
      </c>
      <c r="F320" s="71" t="n">
        <v>0</v>
      </c>
      <c r="G320" s="72" t="n">
        <f aca="false">F320*E320</f>
        <v>0</v>
      </c>
      <c r="H320" s="73" t="n">
        <f aca="false">F320/D320</f>
        <v>0</v>
      </c>
      <c r="I320" s="69"/>
      <c r="J320" s="74" t="n">
        <f aca="false">I320*E320</f>
        <v>0</v>
      </c>
      <c r="K320" s="73" t="n">
        <f aca="false">I320/D320</f>
        <v>0</v>
      </c>
      <c r="L320" s="75" t="n">
        <f aca="false">F320+I320</f>
        <v>0</v>
      </c>
      <c r="M320" s="76" t="n">
        <f aca="false">G320+J320</f>
        <v>0</v>
      </c>
      <c r="N320" s="77" t="n">
        <f aca="false">H320+K320</f>
        <v>0</v>
      </c>
    </row>
    <row r="321" customFormat="false" ht="32.8" hidden="false" customHeight="false" outlineLevel="0" collapsed="false">
      <c r="A321" s="66" t="s">
        <v>601</v>
      </c>
      <c r="B321" s="67" t="s">
        <v>602</v>
      </c>
      <c r="C321" s="68" t="s">
        <v>175</v>
      </c>
      <c r="D321" s="69" t="n">
        <v>28</v>
      </c>
      <c r="E321" s="70" t="n">
        <v>183.435</v>
      </c>
      <c r="F321" s="71" t="n">
        <v>0</v>
      </c>
      <c r="G321" s="72" t="n">
        <f aca="false">F321*E321</f>
        <v>0</v>
      </c>
      <c r="H321" s="73" t="n">
        <f aca="false">F321/D321</f>
        <v>0</v>
      </c>
      <c r="I321" s="69"/>
      <c r="J321" s="74" t="n">
        <f aca="false">I321*E321</f>
        <v>0</v>
      </c>
      <c r="K321" s="73" t="n">
        <f aca="false">I321/D321</f>
        <v>0</v>
      </c>
      <c r="L321" s="75" t="n">
        <f aca="false">F321+I321</f>
        <v>0</v>
      </c>
      <c r="M321" s="76" t="n">
        <f aca="false">G321+J321</f>
        <v>0</v>
      </c>
      <c r="N321" s="77" t="n">
        <f aca="false">H321+K321</f>
        <v>0</v>
      </c>
      <c r="XFC321" s="83"/>
      <c r="XFD321" s="83"/>
    </row>
    <row r="322" customFormat="false" ht="32.8" hidden="false" customHeight="false" outlineLevel="0" collapsed="false">
      <c r="A322" s="66" t="s">
        <v>603</v>
      </c>
      <c r="B322" s="67" t="s">
        <v>604</v>
      </c>
      <c r="C322" s="68" t="s">
        <v>175</v>
      </c>
      <c r="D322" s="69" t="n">
        <v>45</v>
      </c>
      <c r="E322" s="70" t="n">
        <v>220.122</v>
      </c>
      <c r="F322" s="71" t="n">
        <v>0</v>
      </c>
      <c r="G322" s="72" t="n">
        <f aca="false">F322*E322</f>
        <v>0</v>
      </c>
      <c r="H322" s="73" t="n">
        <f aca="false">F322/D322</f>
        <v>0</v>
      </c>
      <c r="I322" s="69"/>
      <c r="J322" s="74" t="n">
        <f aca="false">I322*E322</f>
        <v>0</v>
      </c>
      <c r="K322" s="73" t="n">
        <f aca="false">I322/D322</f>
        <v>0</v>
      </c>
      <c r="L322" s="75" t="n">
        <f aca="false">F322+I322</f>
        <v>0</v>
      </c>
      <c r="M322" s="76" t="n">
        <f aca="false">G322+J322</f>
        <v>0</v>
      </c>
      <c r="N322" s="77" t="n">
        <f aca="false">H322+K322</f>
        <v>0</v>
      </c>
    </row>
    <row r="323" customFormat="false" ht="13.8" hidden="false" customHeight="false" outlineLevel="0" collapsed="false">
      <c r="A323" s="66" t="s">
        <v>605</v>
      </c>
      <c r="B323" s="67" t="s">
        <v>606</v>
      </c>
      <c r="C323" s="68" t="s">
        <v>175</v>
      </c>
      <c r="D323" s="69" t="n">
        <v>6</v>
      </c>
      <c r="E323" s="70" t="n">
        <v>758.198</v>
      </c>
      <c r="F323" s="71" t="n">
        <v>0</v>
      </c>
      <c r="G323" s="72" t="n">
        <f aca="false">F323*E323</f>
        <v>0</v>
      </c>
      <c r="H323" s="73" t="n">
        <f aca="false">F323/D323</f>
        <v>0</v>
      </c>
      <c r="I323" s="69"/>
      <c r="J323" s="74" t="n">
        <f aca="false">I323*E323</f>
        <v>0</v>
      </c>
      <c r="K323" s="73" t="n">
        <f aca="false">I323/D323</f>
        <v>0</v>
      </c>
      <c r="L323" s="75" t="n">
        <f aca="false">F323+I323</f>
        <v>0</v>
      </c>
      <c r="M323" s="76" t="n">
        <f aca="false">G323+J323</f>
        <v>0</v>
      </c>
      <c r="N323" s="77" t="n">
        <f aca="false">H323+K323</f>
        <v>0</v>
      </c>
    </row>
    <row r="324" customFormat="false" ht="13.8" hidden="false" customHeight="false" outlineLevel="0" collapsed="false">
      <c r="A324" s="66" t="s">
        <v>607</v>
      </c>
      <c r="B324" s="67" t="s">
        <v>608</v>
      </c>
      <c r="C324" s="68" t="s">
        <v>175</v>
      </c>
      <c r="D324" s="69" t="n">
        <v>19</v>
      </c>
      <c r="E324" s="70" t="n">
        <v>409.903851</v>
      </c>
      <c r="F324" s="71" t="n">
        <v>0</v>
      </c>
      <c r="G324" s="72" t="n">
        <f aca="false">F324*E324</f>
        <v>0</v>
      </c>
      <c r="H324" s="73" t="n">
        <f aca="false">F324/D324</f>
        <v>0</v>
      </c>
      <c r="I324" s="69"/>
      <c r="J324" s="74" t="n">
        <f aca="false">I324*E324</f>
        <v>0</v>
      </c>
      <c r="K324" s="73" t="n">
        <f aca="false">I324/D324</f>
        <v>0</v>
      </c>
      <c r="L324" s="75" t="n">
        <f aca="false">F324+I324</f>
        <v>0</v>
      </c>
      <c r="M324" s="76" t="n">
        <f aca="false">G324+J324</f>
        <v>0</v>
      </c>
      <c r="N324" s="77" t="n">
        <f aca="false">H324+K324</f>
        <v>0</v>
      </c>
    </row>
    <row r="325" customFormat="false" ht="43.25" hidden="false" customHeight="false" outlineLevel="0" collapsed="false">
      <c r="A325" s="66" t="s">
        <v>609</v>
      </c>
      <c r="B325" s="67" t="s">
        <v>610</v>
      </c>
      <c r="C325" s="68" t="s">
        <v>175</v>
      </c>
      <c r="D325" s="69" t="n">
        <v>6</v>
      </c>
      <c r="E325" s="70" t="n">
        <v>715.494332</v>
      </c>
      <c r="F325" s="71" t="n">
        <v>0</v>
      </c>
      <c r="G325" s="72" t="n">
        <f aca="false">F325*E325</f>
        <v>0</v>
      </c>
      <c r="H325" s="73" t="n">
        <f aca="false">F325/D325</f>
        <v>0</v>
      </c>
      <c r="I325" s="69"/>
      <c r="J325" s="74" t="n">
        <f aca="false">I325*E325</f>
        <v>0</v>
      </c>
      <c r="K325" s="73" t="n">
        <f aca="false">I325/D325</f>
        <v>0</v>
      </c>
      <c r="L325" s="75" t="n">
        <f aca="false">F325+I325</f>
        <v>0</v>
      </c>
      <c r="M325" s="76" t="n">
        <f aca="false">G325+J325</f>
        <v>0</v>
      </c>
      <c r="N325" s="77" t="n">
        <f aca="false">H325+K325</f>
        <v>0</v>
      </c>
    </row>
    <row r="326" customFormat="false" ht="53.7" hidden="false" customHeight="false" outlineLevel="0" collapsed="false">
      <c r="A326" s="66" t="s">
        <v>611</v>
      </c>
      <c r="B326" s="67" t="s">
        <v>612</v>
      </c>
      <c r="C326" s="68" t="s">
        <v>175</v>
      </c>
      <c r="D326" s="69" t="n">
        <v>34</v>
      </c>
      <c r="E326" s="70" t="n">
        <v>550.305</v>
      </c>
      <c r="F326" s="71" t="n">
        <v>0</v>
      </c>
      <c r="G326" s="72" t="n">
        <f aca="false">F326*E326</f>
        <v>0</v>
      </c>
      <c r="H326" s="73" t="n">
        <f aca="false">F326/D326</f>
        <v>0</v>
      </c>
      <c r="I326" s="69"/>
      <c r="J326" s="74" t="n">
        <f aca="false">I326*E326</f>
        <v>0</v>
      </c>
      <c r="K326" s="73" t="n">
        <f aca="false">I326/D326</f>
        <v>0</v>
      </c>
      <c r="L326" s="75" t="n">
        <f aca="false">F326+I326</f>
        <v>0</v>
      </c>
      <c r="M326" s="76" t="n">
        <f aca="false">G326+J326</f>
        <v>0</v>
      </c>
      <c r="N326" s="77" t="n">
        <f aca="false">H326+K326</f>
        <v>0</v>
      </c>
    </row>
    <row r="327" customFormat="false" ht="32.8" hidden="false" customHeight="false" outlineLevel="0" collapsed="false">
      <c r="A327" s="66" t="s">
        <v>613</v>
      </c>
      <c r="B327" s="67" t="s">
        <v>614</v>
      </c>
      <c r="C327" s="68" t="s">
        <v>175</v>
      </c>
      <c r="D327" s="69" t="n">
        <v>11</v>
      </c>
      <c r="E327" s="70" t="n">
        <v>89.944295</v>
      </c>
      <c r="F327" s="71" t="n">
        <v>0</v>
      </c>
      <c r="G327" s="72" t="n">
        <f aca="false">F327*E327</f>
        <v>0</v>
      </c>
      <c r="H327" s="73" t="n">
        <f aca="false">F327/D327</f>
        <v>0</v>
      </c>
      <c r="I327" s="69"/>
      <c r="J327" s="74" t="n">
        <f aca="false">I327*E327</f>
        <v>0</v>
      </c>
      <c r="K327" s="73" t="n">
        <f aca="false">I327/D327</f>
        <v>0</v>
      </c>
      <c r="L327" s="75" t="n">
        <f aca="false">F327+I327</f>
        <v>0</v>
      </c>
      <c r="M327" s="76" t="n">
        <f aca="false">G327+J327</f>
        <v>0</v>
      </c>
      <c r="N327" s="77" t="n">
        <f aca="false">H327+K327</f>
        <v>0</v>
      </c>
    </row>
    <row r="328" customFormat="false" ht="32.8" hidden="false" customHeight="false" outlineLevel="0" collapsed="false">
      <c r="A328" s="66" t="s">
        <v>615</v>
      </c>
      <c r="B328" s="67" t="s">
        <v>616</v>
      </c>
      <c r="C328" s="68" t="s">
        <v>175</v>
      </c>
      <c r="D328" s="69" t="n">
        <v>7</v>
      </c>
      <c r="E328" s="70" t="n">
        <v>2708.7235</v>
      </c>
      <c r="F328" s="71" t="n">
        <v>0</v>
      </c>
      <c r="G328" s="72" t="n">
        <f aca="false">F328*E328</f>
        <v>0</v>
      </c>
      <c r="H328" s="73" t="n">
        <f aca="false">F328/D328</f>
        <v>0</v>
      </c>
      <c r="I328" s="69"/>
      <c r="J328" s="74" t="n">
        <f aca="false">I328*E328</f>
        <v>0</v>
      </c>
      <c r="K328" s="73" t="n">
        <f aca="false">I328/D328</f>
        <v>0</v>
      </c>
      <c r="L328" s="75" t="n">
        <f aca="false">F328+I328</f>
        <v>0</v>
      </c>
      <c r="M328" s="76" t="n">
        <f aca="false">G328+J328</f>
        <v>0</v>
      </c>
      <c r="N328" s="77" t="n">
        <f aca="false">H328+K328</f>
        <v>0</v>
      </c>
    </row>
    <row r="329" customFormat="false" ht="22.35" hidden="false" customHeight="false" outlineLevel="0" collapsed="false">
      <c r="A329" s="66" t="s">
        <v>617</v>
      </c>
      <c r="B329" s="67" t="s">
        <v>618</v>
      </c>
      <c r="C329" s="68" t="s">
        <v>175</v>
      </c>
      <c r="D329" s="69" t="n">
        <v>2</v>
      </c>
      <c r="E329" s="70" t="n">
        <v>110.024313</v>
      </c>
      <c r="F329" s="71" t="n">
        <v>0</v>
      </c>
      <c r="G329" s="72" t="n">
        <f aca="false">F329*E329</f>
        <v>0</v>
      </c>
      <c r="H329" s="73" t="n">
        <f aca="false">F329/D329</f>
        <v>0</v>
      </c>
      <c r="I329" s="69"/>
      <c r="J329" s="74" t="n">
        <f aca="false">I329*E329</f>
        <v>0</v>
      </c>
      <c r="K329" s="73" t="n">
        <f aca="false">I329/D329</f>
        <v>0</v>
      </c>
      <c r="L329" s="75" t="n">
        <f aca="false">F329+I329</f>
        <v>0</v>
      </c>
      <c r="M329" s="76" t="n">
        <f aca="false">G329+J329</f>
        <v>0</v>
      </c>
      <c r="N329" s="77" t="n">
        <f aca="false">H329+K329</f>
        <v>0</v>
      </c>
    </row>
    <row r="330" s="83" customFormat="true" ht="13.8" hidden="false" customHeight="false" outlineLevel="0" collapsed="false">
      <c r="A330" s="57" t="s">
        <v>619</v>
      </c>
      <c r="B330" s="85" t="s">
        <v>620</v>
      </c>
      <c r="C330" s="59"/>
      <c r="D330" s="60"/>
      <c r="E330" s="82"/>
      <c r="F330" s="61"/>
      <c r="G330" s="62"/>
      <c r="H330" s="63"/>
      <c r="I330" s="62"/>
      <c r="J330" s="65"/>
      <c r="K330" s="63"/>
      <c r="L330" s="62"/>
      <c r="M330" s="65"/>
      <c r="N330" s="63"/>
      <c r="XFA330" s="0"/>
      <c r="XFB330" s="0"/>
      <c r="XFC330" s="1"/>
      <c r="XFD330" s="1"/>
    </row>
    <row r="331" customFormat="false" ht="22.35" hidden="false" customHeight="false" outlineLevel="0" collapsed="false">
      <c r="A331" s="66" t="s">
        <v>621</v>
      </c>
      <c r="B331" s="67" t="s">
        <v>622</v>
      </c>
      <c r="C331" s="68" t="s">
        <v>199</v>
      </c>
      <c r="D331" s="69" t="n">
        <v>75</v>
      </c>
      <c r="E331" s="70" t="n">
        <v>51.3618</v>
      </c>
      <c r="F331" s="71" t="n">
        <v>0</v>
      </c>
      <c r="G331" s="72" t="n">
        <f aca="false">F331*E331</f>
        <v>0</v>
      </c>
      <c r="H331" s="73" t="n">
        <f aca="false">F331/D331</f>
        <v>0</v>
      </c>
      <c r="I331" s="69"/>
      <c r="J331" s="74" t="n">
        <f aca="false">I331*E331</f>
        <v>0</v>
      </c>
      <c r="K331" s="73" t="n">
        <f aca="false">I331/D331</f>
        <v>0</v>
      </c>
      <c r="L331" s="75" t="n">
        <f aca="false">F331+I331</f>
        <v>0</v>
      </c>
      <c r="M331" s="76" t="n">
        <f aca="false">G331+J331</f>
        <v>0</v>
      </c>
      <c r="N331" s="77" t="n">
        <f aca="false">H331+K331</f>
        <v>0</v>
      </c>
    </row>
    <row r="332" customFormat="false" ht="22.35" hidden="false" customHeight="false" outlineLevel="0" collapsed="false">
      <c r="A332" s="66" t="s">
        <v>623</v>
      </c>
      <c r="B332" s="67" t="s">
        <v>624</v>
      </c>
      <c r="C332" s="68" t="s">
        <v>199</v>
      </c>
      <c r="D332" s="69" t="n">
        <v>5</v>
      </c>
      <c r="E332" s="70" t="n">
        <v>55.0305</v>
      </c>
      <c r="F332" s="71" t="n">
        <v>0</v>
      </c>
      <c r="G332" s="72" t="n">
        <f aca="false">F332*E332</f>
        <v>0</v>
      </c>
      <c r="H332" s="73" t="n">
        <f aca="false">F332/D332</f>
        <v>0</v>
      </c>
      <c r="I332" s="69"/>
      <c r="J332" s="74" t="n">
        <f aca="false">I332*E332</f>
        <v>0</v>
      </c>
      <c r="K332" s="73" t="n">
        <f aca="false">I332/D332</f>
        <v>0</v>
      </c>
      <c r="L332" s="75" t="n">
        <f aca="false">F332+I332</f>
        <v>0</v>
      </c>
      <c r="M332" s="76" t="n">
        <f aca="false">G332+J332</f>
        <v>0</v>
      </c>
      <c r="N332" s="77" t="n">
        <f aca="false">H332+K332</f>
        <v>0</v>
      </c>
    </row>
    <row r="333" customFormat="false" ht="22.35" hidden="false" customHeight="false" outlineLevel="0" collapsed="false">
      <c r="A333" s="66" t="s">
        <v>625</v>
      </c>
      <c r="B333" s="67" t="s">
        <v>626</v>
      </c>
      <c r="C333" s="68" t="s">
        <v>199</v>
      </c>
      <c r="D333" s="69" t="n">
        <v>23</v>
      </c>
      <c r="E333" s="70" t="n">
        <v>83.1572</v>
      </c>
      <c r="F333" s="71" t="n">
        <v>0</v>
      </c>
      <c r="G333" s="72" t="n">
        <f aca="false">F333*E333</f>
        <v>0</v>
      </c>
      <c r="H333" s="73" t="n">
        <f aca="false">F333/D333</f>
        <v>0</v>
      </c>
      <c r="I333" s="69"/>
      <c r="J333" s="74" t="n">
        <f aca="false">I333*E333</f>
        <v>0</v>
      </c>
      <c r="K333" s="73" t="n">
        <f aca="false">I333/D333</f>
        <v>0</v>
      </c>
      <c r="L333" s="75" t="n">
        <f aca="false">F333+I333</f>
        <v>0</v>
      </c>
      <c r="M333" s="76" t="n">
        <f aca="false">G333+J333</f>
        <v>0</v>
      </c>
      <c r="N333" s="77" t="n">
        <f aca="false">H333+K333</f>
        <v>0</v>
      </c>
    </row>
    <row r="334" customFormat="false" ht="22.35" hidden="false" customHeight="false" outlineLevel="0" collapsed="false">
      <c r="A334" s="66" t="s">
        <v>627</v>
      </c>
      <c r="B334" s="67" t="s">
        <v>628</v>
      </c>
      <c r="C334" s="68" t="s">
        <v>199</v>
      </c>
      <c r="D334" s="69" t="n">
        <v>36</v>
      </c>
      <c r="E334" s="70" t="n">
        <v>44.0244</v>
      </c>
      <c r="F334" s="71" t="n">
        <v>0</v>
      </c>
      <c r="G334" s="72" t="n">
        <f aca="false">F334*E334</f>
        <v>0</v>
      </c>
      <c r="H334" s="73" t="n">
        <f aca="false">F334/D334</f>
        <v>0</v>
      </c>
      <c r="I334" s="69"/>
      <c r="J334" s="74" t="n">
        <f aca="false">I334*E334</f>
        <v>0</v>
      </c>
      <c r="K334" s="73" t="n">
        <f aca="false">I334/D334</f>
        <v>0</v>
      </c>
      <c r="L334" s="75" t="n">
        <f aca="false">F334+I334</f>
        <v>0</v>
      </c>
      <c r="M334" s="76" t="n">
        <f aca="false">G334+J334</f>
        <v>0</v>
      </c>
      <c r="N334" s="77" t="n">
        <f aca="false">H334+K334</f>
        <v>0</v>
      </c>
    </row>
    <row r="335" customFormat="false" ht="22.35" hidden="false" customHeight="false" outlineLevel="0" collapsed="false">
      <c r="A335" s="66" t="s">
        <v>629</v>
      </c>
      <c r="B335" s="67" t="s">
        <v>630</v>
      </c>
      <c r="C335" s="68" t="s">
        <v>199</v>
      </c>
      <c r="D335" s="69" t="n">
        <v>4</v>
      </c>
      <c r="E335" s="70" t="n">
        <v>53.8076</v>
      </c>
      <c r="F335" s="71" t="n">
        <v>0</v>
      </c>
      <c r="G335" s="72" t="n">
        <f aca="false">F335*E335</f>
        <v>0</v>
      </c>
      <c r="H335" s="73" t="n">
        <f aca="false">F335/D335</f>
        <v>0</v>
      </c>
      <c r="I335" s="69"/>
      <c r="J335" s="74" t="n">
        <f aca="false">I335*E335</f>
        <v>0</v>
      </c>
      <c r="K335" s="73" t="n">
        <f aca="false">I335/D335</f>
        <v>0</v>
      </c>
      <c r="L335" s="75" t="n">
        <f aca="false">F335+I335</f>
        <v>0</v>
      </c>
      <c r="M335" s="76" t="n">
        <f aca="false">G335+J335</f>
        <v>0</v>
      </c>
      <c r="N335" s="77" t="n">
        <f aca="false">H335+K335</f>
        <v>0</v>
      </c>
    </row>
    <row r="336" customFormat="false" ht="22.35" hidden="false" customHeight="false" outlineLevel="0" collapsed="false">
      <c r="A336" s="66" t="s">
        <v>631</v>
      </c>
      <c r="B336" s="67" t="s">
        <v>632</v>
      </c>
      <c r="C336" s="68" t="s">
        <v>199</v>
      </c>
      <c r="D336" s="69" t="n">
        <v>1</v>
      </c>
      <c r="E336" s="70" t="n">
        <v>72.1511</v>
      </c>
      <c r="F336" s="71" t="n">
        <v>0</v>
      </c>
      <c r="G336" s="72" t="n">
        <f aca="false">F336*E336</f>
        <v>0</v>
      </c>
      <c r="H336" s="73" t="n">
        <f aca="false">F336/D336</f>
        <v>0</v>
      </c>
      <c r="I336" s="69"/>
      <c r="J336" s="74" t="n">
        <f aca="false">I336*E336</f>
        <v>0</v>
      </c>
      <c r="K336" s="73" t="n">
        <f aca="false">I336/D336</f>
        <v>0</v>
      </c>
      <c r="L336" s="75" t="n">
        <f aca="false">F336+I336</f>
        <v>0</v>
      </c>
      <c r="M336" s="76" t="n">
        <f aca="false">G336+J336</f>
        <v>0</v>
      </c>
      <c r="N336" s="77" t="n">
        <f aca="false">H336+K336</f>
        <v>0</v>
      </c>
    </row>
    <row r="337" customFormat="false" ht="22.35" hidden="false" customHeight="false" outlineLevel="0" collapsed="false">
      <c r="A337" s="66" t="s">
        <v>633</v>
      </c>
      <c r="B337" s="67" t="s">
        <v>634</v>
      </c>
      <c r="C337" s="68" t="s">
        <v>199</v>
      </c>
      <c r="D337" s="69" t="n">
        <v>2</v>
      </c>
      <c r="E337" s="70" t="n">
        <v>73.374</v>
      </c>
      <c r="F337" s="71" t="n">
        <v>0</v>
      </c>
      <c r="G337" s="72" t="n">
        <f aca="false">F337*E337</f>
        <v>0</v>
      </c>
      <c r="H337" s="73" t="n">
        <f aca="false">F337/D337</f>
        <v>0</v>
      </c>
      <c r="I337" s="69"/>
      <c r="J337" s="74" t="n">
        <f aca="false">I337*E337</f>
        <v>0</v>
      </c>
      <c r="K337" s="73" t="n">
        <f aca="false">I337/D337</f>
        <v>0</v>
      </c>
      <c r="L337" s="75" t="n">
        <f aca="false">F337+I337</f>
        <v>0</v>
      </c>
      <c r="M337" s="76" t="n">
        <f aca="false">G337+J337</f>
        <v>0</v>
      </c>
      <c r="N337" s="77" t="n">
        <f aca="false">H337+K337</f>
        <v>0</v>
      </c>
    </row>
    <row r="338" customFormat="false" ht="13.8" hidden="false" customHeight="false" outlineLevel="0" collapsed="false">
      <c r="A338" s="48" t="n">
        <v>19</v>
      </c>
      <c r="B338" s="49" t="s">
        <v>635</v>
      </c>
      <c r="C338" s="50"/>
      <c r="D338" s="51"/>
      <c r="E338" s="81"/>
      <c r="F338" s="52"/>
      <c r="G338" s="53"/>
      <c r="H338" s="54"/>
      <c r="I338" s="53"/>
      <c r="J338" s="56" t="n">
        <f aca="false">SUM(J340:J349)</f>
        <v>0</v>
      </c>
      <c r="K338" s="54"/>
      <c r="L338" s="53"/>
      <c r="M338" s="56" t="n">
        <f aca="false">SUM(M340:M349)</f>
        <v>0</v>
      </c>
      <c r="N338" s="54"/>
    </row>
    <row r="339" s="83" customFormat="true" ht="13.8" hidden="false" customHeight="false" outlineLevel="0" collapsed="false">
      <c r="A339" s="57" t="s">
        <v>636</v>
      </c>
      <c r="B339" s="85" t="s">
        <v>637</v>
      </c>
      <c r="C339" s="59"/>
      <c r="D339" s="60"/>
      <c r="E339" s="82"/>
      <c r="F339" s="61"/>
      <c r="G339" s="62"/>
      <c r="H339" s="63"/>
      <c r="I339" s="62"/>
      <c r="J339" s="65"/>
      <c r="K339" s="63"/>
      <c r="L339" s="62"/>
      <c r="M339" s="65"/>
      <c r="N339" s="63"/>
      <c r="XFA339" s="0"/>
      <c r="XFB339" s="0"/>
      <c r="XFC339" s="1"/>
      <c r="XFD339" s="1"/>
    </row>
    <row r="340" customFormat="false" ht="22.35" hidden="false" customHeight="false" outlineLevel="0" collapsed="false">
      <c r="A340" s="66" t="s">
        <v>638</v>
      </c>
      <c r="B340" s="67" t="s">
        <v>639</v>
      </c>
      <c r="C340" s="68" t="s">
        <v>47</v>
      </c>
      <c r="D340" s="69" t="n">
        <v>900.8992</v>
      </c>
      <c r="E340" s="70" t="n">
        <v>18.808202</v>
      </c>
      <c r="F340" s="71" t="n">
        <v>0</v>
      </c>
      <c r="G340" s="72" t="n">
        <f aca="false">F340*E340</f>
        <v>0</v>
      </c>
      <c r="H340" s="73" t="n">
        <f aca="false">F340/D340</f>
        <v>0</v>
      </c>
      <c r="I340" s="69"/>
      <c r="J340" s="74" t="n">
        <f aca="false">I340*E340</f>
        <v>0</v>
      </c>
      <c r="K340" s="73" t="n">
        <f aca="false">I340/D340</f>
        <v>0</v>
      </c>
      <c r="L340" s="75" t="n">
        <f aca="false">F340+I340</f>
        <v>0</v>
      </c>
      <c r="M340" s="76" t="n">
        <f aca="false">G340+J340</f>
        <v>0</v>
      </c>
      <c r="N340" s="77" t="n">
        <f aca="false">H340+K340</f>
        <v>0</v>
      </c>
    </row>
    <row r="341" customFormat="false" ht="22.35" hidden="false" customHeight="false" outlineLevel="0" collapsed="false">
      <c r="A341" s="66" t="s">
        <v>640</v>
      </c>
      <c r="B341" s="67" t="s">
        <v>641</v>
      </c>
      <c r="C341" s="68" t="s">
        <v>47</v>
      </c>
      <c r="D341" s="69" t="n">
        <v>316.32</v>
      </c>
      <c r="E341" s="70" t="n">
        <v>32.492453</v>
      </c>
      <c r="F341" s="71" t="n">
        <v>0</v>
      </c>
      <c r="G341" s="72" t="n">
        <f aca="false">F341*E341</f>
        <v>0</v>
      </c>
      <c r="H341" s="73" t="n">
        <f aca="false">F341/D341</f>
        <v>0</v>
      </c>
      <c r="I341" s="69"/>
      <c r="J341" s="74" t="n">
        <f aca="false">I341*E341</f>
        <v>0</v>
      </c>
      <c r="K341" s="73" t="n">
        <f aca="false">I341/D341</f>
        <v>0</v>
      </c>
      <c r="L341" s="75" t="n">
        <f aca="false">F341+I341</f>
        <v>0</v>
      </c>
      <c r="M341" s="76" t="n">
        <f aca="false">G341+J341</f>
        <v>0</v>
      </c>
      <c r="N341" s="77" t="n">
        <f aca="false">H341+K341</f>
        <v>0</v>
      </c>
    </row>
    <row r="342" customFormat="false" ht="22.35" hidden="false" customHeight="false" outlineLevel="0" collapsed="false">
      <c r="A342" s="66" t="s">
        <v>642</v>
      </c>
      <c r="B342" s="67" t="s">
        <v>643</v>
      </c>
      <c r="C342" s="68" t="s">
        <v>47</v>
      </c>
      <c r="D342" s="69" t="n">
        <v>316.32</v>
      </c>
      <c r="E342" s="70" t="n">
        <v>13.794312</v>
      </c>
      <c r="F342" s="71" t="n">
        <v>0</v>
      </c>
      <c r="G342" s="72" t="n">
        <f aca="false">F342*E342</f>
        <v>0</v>
      </c>
      <c r="H342" s="73" t="n">
        <f aca="false">F342/D342</f>
        <v>0</v>
      </c>
      <c r="I342" s="69"/>
      <c r="J342" s="74" t="n">
        <f aca="false">I342*E342</f>
        <v>0</v>
      </c>
      <c r="K342" s="73" t="n">
        <f aca="false">I342/D342</f>
        <v>0</v>
      </c>
      <c r="L342" s="75" t="n">
        <f aca="false">F342+I342</f>
        <v>0</v>
      </c>
      <c r="M342" s="76" t="n">
        <f aca="false">G342+J342</f>
        <v>0</v>
      </c>
      <c r="N342" s="77" t="n">
        <f aca="false">H342+K342</f>
        <v>0</v>
      </c>
    </row>
    <row r="343" customFormat="false" ht="22.35" hidden="false" customHeight="false" outlineLevel="0" collapsed="false">
      <c r="A343" s="66" t="s">
        <v>644</v>
      </c>
      <c r="B343" s="67" t="s">
        <v>645</v>
      </c>
      <c r="C343" s="68" t="s">
        <v>47</v>
      </c>
      <c r="D343" s="69" t="n">
        <v>1904.71</v>
      </c>
      <c r="E343" s="70" t="n">
        <v>11.49526</v>
      </c>
      <c r="F343" s="71" t="n">
        <v>0</v>
      </c>
      <c r="G343" s="72" t="n">
        <f aca="false">F343*E343</f>
        <v>0</v>
      </c>
      <c r="H343" s="73" t="n">
        <f aca="false">F343/D343</f>
        <v>0</v>
      </c>
      <c r="I343" s="69"/>
      <c r="J343" s="74" t="n">
        <f aca="false">I343*E343</f>
        <v>0</v>
      </c>
      <c r="K343" s="73" t="n">
        <f aca="false">I343/D343</f>
        <v>0</v>
      </c>
      <c r="L343" s="75" t="n">
        <f aca="false">F343+I343</f>
        <v>0</v>
      </c>
      <c r="M343" s="76" t="n">
        <f aca="false">G343+J343</f>
        <v>0</v>
      </c>
      <c r="N343" s="77" t="n">
        <f aca="false">H343+K343</f>
        <v>0</v>
      </c>
    </row>
    <row r="344" s="83" customFormat="true" ht="13.8" hidden="false" customHeight="false" outlineLevel="0" collapsed="false">
      <c r="A344" s="57" t="s">
        <v>646</v>
      </c>
      <c r="B344" s="85" t="s">
        <v>647</v>
      </c>
      <c r="C344" s="59"/>
      <c r="D344" s="60"/>
      <c r="E344" s="82"/>
      <c r="F344" s="61"/>
      <c r="G344" s="62"/>
      <c r="H344" s="63"/>
      <c r="I344" s="62"/>
      <c r="J344" s="65"/>
      <c r="K344" s="63"/>
      <c r="L344" s="62"/>
      <c r="M344" s="65"/>
      <c r="N344" s="63"/>
      <c r="XFA344" s="0"/>
      <c r="XFB344" s="0"/>
      <c r="XFC344" s="1"/>
      <c r="XFD344" s="1"/>
    </row>
    <row r="345" customFormat="false" ht="22.35" hidden="false" customHeight="false" outlineLevel="0" collapsed="false">
      <c r="A345" s="66" t="s">
        <v>648</v>
      </c>
      <c r="B345" s="67" t="s">
        <v>649</v>
      </c>
      <c r="C345" s="68" t="s">
        <v>47</v>
      </c>
      <c r="D345" s="69" t="n">
        <v>286.02</v>
      </c>
      <c r="E345" s="70" t="n">
        <v>22.0122</v>
      </c>
      <c r="F345" s="71" t="n">
        <v>0</v>
      </c>
      <c r="G345" s="72" t="n">
        <f aca="false">F345*E345</f>
        <v>0</v>
      </c>
      <c r="H345" s="73" t="n">
        <f aca="false">F345/D345</f>
        <v>0</v>
      </c>
      <c r="I345" s="69"/>
      <c r="J345" s="74" t="n">
        <f aca="false">I345*E345</f>
        <v>0</v>
      </c>
      <c r="K345" s="73" t="n">
        <f aca="false">I345/D345</f>
        <v>0</v>
      </c>
      <c r="L345" s="75" t="n">
        <f aca="false">F345+I345</f>
        <v>0</v>
      </c>
      <c r="M345" s="76" t="n">
        <f aca="false">G345+J345</f>
        <v>0</v>
      </c>
      <c r="N345" s="77" t="n">
        <f aca="false">H345+K345</f>
        <v>0</v>
      </c>
    </row>
    <row r="346" customFormat="false" ht="22.35" hidden="false" customHeight="false" outlineLevel="0" collapsed="false">
      <c r="A346" s="66" t="s">
        <v>650</v>
      </c>
      <c r="B346" s="67" t="s">
        <v>651</v>
      </c>
      <c r="C346" s="68" t="s">
        <v>47</v>
      </c>
      <c r="D346" s="69" t="n">
        <v>286.02</v>
      </c>
      <c r="E346" s="70" t="n">
        <v>18.3435</v>
      </c>
      <c r="F346" s="71" t="n">
        <v>0</v>
      </c>
      <c r="G346" s="72" t="n">
        <f aca="false">F346*E346</f>
        <v>0</v>
      </c>
      <c r="H346" s="73" t="n">
        <f aca="false">F346/D346</f>
        <v>0</v>
      </c>
      <c r="I346" s="69"/>
      <c r="J346" s="74" t="n">
        <f aca="false">I346*E346</f>
        <v>0</v>
      </c>
      <c r="K346" s="73" t="n">
        <f aca="false">I346/D346</f>
        <v>0</v>
      </c>
      <c r="L346" s="75" t="n">
        <f aca="false">F346+I346</f>
        <v>0</v>
      </c>
      <c r="M346" s="76" t="n">
        <f aca="false">G346+J346</f>
        <v>0</v>
      </c>
      <c r="N346" s="77" t="n">
        <f aca="false">H346+K346</f>
        <v>0</v>
      </c>
    </row>
    <row r="347" s="83" customFormat="true" ht="13.8" hidden="false" customHeight="false" outlineLevel="0" collapsed="false">
      <c r="A347" s="57" t="s">
        <v>652</v>
      </c>
      <c r="B347" s="85" t="s">
        <v>653</v>
      </c>
      <c r="C347" s="59"/>
      <c r="D347" s="60"/>
      <c r="E347" s="82"/>
      <c r="F347" s="61"/>
      <c r="G347" s="62"/>
      <c r="H347" s="63"/>
      <c r="I347" s="62"/>
      <c r="J347" s="65"/>
      <c r="K347" s="63"/>
      <c r="L347" s="62"/>
      <c r="M347" s="65"/>
      <c r="N347" s="63"/>
      <c r="XFA347" s="0"/>
      <c r="XFB347" s="0"/>
      <c r="XFC347" s="1"/>
      <c r="XFD347" s="1"/>
    </row>
    <row r="348" customFormat="false" ht="32.8" hidden="false" customHeight="false" outlineLevel="0" collapsed="false">
      <c r="A348" s="66" t="s">
        <v>654</v>
      </c>
      <c r="B348" s="67" t="s">
        <v>655</v>
      </c>
      <c r="C348" s="68" t="s">
        <v>103</v>
      </c>
      <c r="D348" s="69" t="n">
        <v>30.04</v>
      </c>
      <c r="E348" s="70" t="n">
        <v>24.164504</v>
      </c>
      <c r="F348" s="71" t="n">
        <v>0</v>
      </c>
      <c r="G348" s="72" t="n">
        <f aca="false">F348*E348</f>
        <v>0</v>
      </c>
      <c r="H348" s="73" t="n">
        <f aca="false">F348/D348</f>
        <v>0</v>
      </c>
      <c r="I348" s="69"/>
      <c r="J348" s="74" t="n">
        <f aca="false">I348*E348</f>
        <v>0</v>
      </c>
      <c r="K348" s="73" t="n">
        <f aca="false">I348/D348</f>
        <v>0</v>
      </c>
      <c r="L348" s="75" t="n">
        <f aca="false">F348+I348</f>
        <v>0</v>
      </c>
      <c r="M348" s="76" t="n">
        <f aca="false">G348+J348</f>
        <v>0</v>
      </c>
      <c r="N348" s="77" t="n">
        <f aca="false">H348+K348</f>
        <v>0</v>
      </c>
    </row>
    <row r="349" customFormat="false" ht="43.25" hidden="false" customHeight="false" outlineLevel="0" collapsed="false">
      <c r="A349" s="66" t="s">
        <v>656</v>
      </c>
      <c r="B349" s="67" t="s">
        <v>657</v>
      </c>
      <c r="C349" s="68" t="s">
        <v>103</v>
      </c>
      <c r="D349" s="69" t="n">
        <v>30.04</v>
      </c>
      <c r="E349" s="70" t="n">
        <v>24.665893</v>
      </c>
      <c r="F349" s="71" t="n">
        <v>0</v>
      </c>
      <c r="G349" s="72" t="n">
        <f aca="false">F349*E349</f>
        <v>0</v>
      </c>
      <c r="H349" s="73" t="n">
        <f aca="false">F349/D349</f>
        <v>0</v>
      </c>
      <c r="I349" s="69"/>
      <c r="J349" s="74" t="n">
        <f aca="false">I349*E349</f>
        <v>0</v>
      </c>
      <c r="K349" s="73" t="n">
        <f aca="false">I349/D349</f>
        <v>0</v>
      </c>
      <c r="L349" s="75" t="n">
        <f aca="false">F349+I349</f>
        <v>0</v>
      </c>
      <c r="M349" s="76" t="n">
        <f aca="false">G349+J349</f>
        <v>0</v>
      </c>
      <c r="N349" s="77" t="n">
        <f aca="false">H349+K349</f>
        <v>0</v>
      </c>
    </row>
    <row r="350" customFormat="false" ht="13.8" hidden="false" customHeight="false" outlineLevel="0" collapsed="false">
      <c r="A350" s="48" t="n">
        <v>20</v>
      </c>
      <c r="B350" s="49" t="s">
        <v>658</v>
      </c>
      <c r="C350" s="50"/>
      <c r="D350" s="51"/>
      <c r="E350" s="81"/>
      <c r="F350" s="52"/>
      <c r="G350" s="53"/>
      <c r="H350" s="54"/>
      <c r="I350" s="53"/>
      <c r="J350" s="56" t="n">
        <f aca="false">SUM(J351:J361)</f>
        <v>0</v>
      </c>
      <c r="K350" s="54"/>
      <c r="L350" s="53"/>
      <c r="M350" s="56" t="n">
        <f aca="false">SUM(M351:M361)</f>
        <v>0</v>
      </c>
      <c r="N350" s="54"/>
    </row>
    <row r="351" s="83" customFormat="true" ht="13.8" hidden="false" customHeight="false" outlineLevel="0" collapsed="false">
      <c r="A351" s="57" t="s">
        <v>659</v>
      </c>
      <c r="B351" s="85" t="s">
        <v>660</v>
      </c>
      <c r="C351" s="59"/>
      <c r="D351" s="60"/>
      <c r="E351" s="82"/>
      <c r="F351" s="61"/>
      <c r="G351" s="62"/>
      <c r="H351" s="63"/>
      <c r="I351" s="62"/>
      <c r="J351" s="65"/>
      <c r="K351" s="63"/>
      <c r="L351" s="62"/>
      <c r="M351" s="65"/>
      <c r="N351" s="63"/>
      <c r="XFA351" s="0"/>
      <c r="XFB351" s="0"/>
      <c r="XFC351" s="1"/>
      <c r="XFD351" s="1"/>
    </row>
    <row r="352" customFormat="false" ht="22.35" hidden="false" customHeight="false" outlineLevel="0" collapsed="false">
      <c r="A352" s="66" t="s">
        <v>661</v>
      </c>
      <c r="B352" s="67" t="s">
        <v>662</v>
      </c>
      <c r="C352" s="68" t="s">
        <v>47</v>
      </c>
      <c r="D352" s="69" t="n">
        <v>456.2</v>
      </c>
      <c r="E352" s="70" t="n">
        <v>5.307386</v>
      </c>
      <c r="F352" s="71" t="n">
        <v>0</v>
      </c>
      <c r="G352" s="72" t="n">
        <f aca="false">F352*E352</f>
        <v>0</v>
      </c>
      <c r="H352" s="73" t="n">
        <f aca="false">F352/D352</f>
        <v>0</v>
      </c>
      <c r="I352" s="69"/>
      <c r="J352" s="74" t="n">
        <f aca="false">I352*E352</f>
        <v>0</v>
      </c>
      <c r="K352" s="73" t="n">
        <f aca="false">I352/D352</f>
        <v>0</v>
      </c>
      <c r="L352" s="75" t="n">
        <f aca="false">F352+I352</f>
        <v>0</v>
      </c>
      <c r="M352" s="76" t="n">
        <f aca="false">G352+J352</f>
        <v>0</v>
      </c>
      <c r="N352" s="77" t="n">
        <f aca="false">H352+K352</f>
        <v>0</v>
      </c>
    </row>
    <row r="353" customFormat="false" ht="22.35" hidden="false" customHeight="false" outlineLevel="0" collapsed="false">
      <c r="A353" s="66" t="s">
        <v>663</v>
      </c>
      <c r="B353" s="67" t="s">
        <v>664</v>
      </c>
      <c r="C353" s="68" t="s">
        <v>47</v>
      </c>
      <c r="D353" s="69" t="n">
        <v>448.85</v>
      </c>
      <c r="E353" s="70" t="n">
        <v>1.601999</v>
      </c>
      <c r="F353" s="71" t="n">
        <v>0</v>
      </c>
      <c r="G353" s="72" t="n">
        <f aca="false">F353*E353</f>
        <v>0</v>
      </c>
      <c r="H353" s="73" t="n">
        <f aca="false">F353/D353</f>
        <v>0</v>
      </c>
      <c r="I353" s="69"/>
      <c r="J353" s="74" t="n">
        <f aca="false">I353*E353</f>
        <v>0</v>
      </c>
      <c r="K353" s="73" t="n">
        <f aca="false">I353/D353</f>
        <v>0</v>
      </c>
      <c r="L353" s="75" t="n">
        <f aca="false">F353+I353</f>
        <v>0</v>
      </c>
      <c r="M353" s="76" t="n">
        <f aca="false">G353+J353</f>
        <v>0</v>
      </c>
      <c r="N353" s="77" t="n">
        <f aca="false">H353+K353</f>
        <v>0</v>
      </c>
    </row>
    <row r="354" s="83" customFormat="true" ht="13.8" hidden="false" customHeight="false" outlineLevel="0" collapsed="false">
      <c r="A354" s="57" t="s">
        <v>665</v>
      </c>
      <c r="B354" s="85" t="s">
        <v>660</v>
      </c>
      <c r="C354" s="59"/>
      <c r="D354" s="60"/>
      <c r="E354" s="82"/>
      <c r="F354" s="61"/>
      <c r="G354" s="62"/>
      <c r="H354" s="63"/>
      <c r="I354" s="62"/>
      <c r="J354" s="65"/>
      <c r="K354" s="63"/>
      <c r="L354" s="62"/>
      <c r="M354" s="65"/>
      <c r="N354" s="63"/>
      <c r="XFA354" s="0"/>
      <c r="XFB354" s="0"/>
      <c r="XFC354" s="1"/>
      <c r="XFD354" s="1"/>
    </row>
    <row r="355" customFormat="false" ht="22.35" hidden="false" customHeight="false" outlineLevel="0" collapsed="false">
      <c r="A355" s="66" t="s">
        <v>666</v>
      </c>
      <c r="B355" s="67" t="s">
        <v>667</v>
      </c>
      <c r="C355" s="68" t="s">
        <v>533</v>
      </c>
      <c r="D355" s="69" t="n">
        <v>1</v>
      </c>
      <c r="E355" s="70" t="n">
        <v>851.774014</v>
      </c>
      <c r="F355" s="71" t="n">
        <v>0</v>
      </c>
      <c r="G355" s="72" t="n">
        <f aca="false">F355*E355</f>
        <v>0</v>
      </c>
      <c r="H355" s="73" t="n">
        <f aca="false">F355/D355</f>
        <v>0</v>
      </c>
      <c r="I355" s="69"/>
      <c r="J355" s="74" t="n">
        <f aca="false">I355*E355</f>
        <v>0</v>
      </c>
      <c r="K355" s="73" t="n">
        <f aca="false">I355/D355</f>
        <v>0</v>
      </c>
      <c r="L355" s="75" t="n">
        <f aca="false">F355+I355</f>
        <v>0</v>
      </c>
      <c r="M355" s="76" t="n">
        <f aca="false">G355+J355</f>
        <v>0</v>
      </c>
      <c r="N355" s="77" t="n">
        <f aca="false">H355+K355</f>
        <v>0</v>
      </c>
    </row>
    <row r="356" customFormat="false" ht="32.8" hidden="false" customHeight="false" outlineLevel="0" collapsed="false">
      <c r="A356" s="66" t="s">
        <v>668</v>
      </c>
      <c r="B356" s="67" t="s">
        <v>669</v>
      </c>
      <c r="C356" s="68" t="s">
        <v>47</v>
      </c>
      <c r="D356" s="69" t="n">
        <v>12.6</v>
      </c>
      <c r="E356" s="70" t="n">
        <v>426.449688</v>
      </c>
      <c r="F356" s="71" t="n">
        <v>0</v>
      </c>
      <c r="G356" s="72" t="n">
        <f aca="false">F356*E356</f>
        <v>0</v>
      </c>
      <c r="H356" s="73" t="n">
        <f aca="false">F356/D356</f>
        <v>0</v>
      </c>
      <c r="I356" s="69"/>
      <c r="J356" s="74" t="n">
        <f aca="false">I356*E356</f>
        <v>0</v>
      </c>
      <c r="K356" s="73" t="n">
        <f aca="false">I356/D356</f>
        <v>0</v>
      </c>
      <c r="L356" s="75" t="n">
        <f aca="false">F356+I356</f>
        <v>0</v>
      </c>
      <c r="M356" s="76" t="n">
        <f aca="false">G356+J356</f>
        <v>0</v>
      </c>
      <c r="N356" s="77" t="n">
        <f aca="false">H356+K356</f>
        <v>0</v>
      </c>
    </row>
    <row r="357" customFormat="false" ht="22.35" hidden="false" customHeight="false" outlineLevel="0" collapsed="false">
      <c r="A357" s="66" t="s">
        <v>670</v>
      </c>
      <c r="B357" s="67" t="s">
        <v>671</v>
      </c>
      <c r="C357" s="68" t="s">
        <v>199</v>
      </c>
      <c r="D357" s="69" t="n">
        <v>3</v>
      </c>
      <c r="E357" s="70" t="n">
        <v>1014.27326</v>
      </c>
      <c r="F357" s="71" t="n">
        <v>0</v>
      </c>
      <c r="G357" s="72" t="n">
        <f aca="false">F357*E357</f>
        <v>0</v>
      </c>
      <c r="H357" s="73" t="n">
        <f aca="false">F357/D357</f>
        <v>0</v>
      </c>
      <c r="I357" s="69"/>
      <c r="J357" s="74" t="n">
        <f aca="false">I357*E357</f>
        <v>0</v>
      </c>
      <c r="K357" s="73" t="n">
        <f aca="false">I357/D357</f>
        <v>0</v>
      </c>
      <c r="L357" s="75" t="n">
        <f aca="false">F357+I357</f>
        <v>0</v>
      </c>
      <c r="M357" s="76" t="n">
        <f aca="false">G357+J357</f>
        <v>0</v>
      </c>
      <c r="N357" s="77" t="n">
        <f aca="false">H357+K357</f>
        <v>0</v>
      </c>
    </row>
    <row r="358" customFormat="false" ht="43.25" hidden="false" customHeight="false" outlineLevel="0" collapsed="false">
      <c r="A358" s="66" t="s">
        <v>672</v>
      </c>
      <c r="B358" s="67" t="s">
        <v>673</v>
      </c>
      <c r="C358" s="68" t="s">
        <v>199</v>
      </c>
      <c r="D358" s="69" t="n">
        <v>7</v>
      </c>
      <c r="E358" s="70" t="n">
        <v>1118.990187</v>
      </c>
      <c r="F358" s="71" t="n">
        <v>0</v>
      </c>
      <c r="G358" s="72" t="n">
        <f aca="false">F358*E358</f>
        <v>0</v>
      </c>
      <c r="H358" s="73" t="n">
        <f aca="false">F358/D358</f>
        <v>0</v>
      </c>
      <c r="I358" s="69"/>
      <c r="J358" s="74" t="n">
        <f aca="false">I358*E358</f>
        <v>0</v>
      </c>
      <c r="K358" s="73" t="n">
        <f aca="false">I358/D358</f>
        <v>0</v>
      </c>
      <c r="L358" s="75" t="n">
        <f aca="false">F358+I358</f>
        <v>0</v>
      </c>
      <c r="M358" s="76" t="n">
        <f aca="false">G358+J358</f>
        <v>0</v>
      </c>
      <c r="N358" s="77" t="n">
        <f aca="false">H358+K358</f>
        <v>0</v>
      </c>
    </row>
    <row r="359" customFormat="false" ht="22.35" hidden="false" customHeight="false" outlineLevel="0" collapsed="false">
      <c r="A359" s="66" t="s">
        <v>674</v>
      </c>
      <c r="B359" s="67" t="s">
        <v>675</v>
      </c>
      <c r="C359" s="68" t="s">
        <v>55</v>
      </c>
      <c r="D359" s="69" t="n">
        <v>134.66</v>
      </c>
      <c r="E359" s="70" t="n">
        <v>16.851562</v>
      </c>
      <c r="F359" s="71" t="n">
        <v>0</v>
      </c>
      <c r="G359" s="72" t="n">
        <f aca="false">F359*E359</f>
        <v>0</v>
      </c>
      <c r="H359" s="73" t="n">
        <f aca="false">F359/D359</f>
        <v>0</v>
      </c>
      <c r="I359" s="69"/>
      <c r="J359" s="74" t="n">
        <f aca="false">I359*E359</f>
        <v>0</v>
      </c>
      <c r="K359" s="73" t="n">
        <f aca="false">I359/D359</f>
        <v>0</v>
      </c>
      <c r="L359" s="75" t="n">
        <f aca="false">F359+I359</f>
        <v>0</v>
      </c>
      <c r="M359" s="76" t="n">
        <f aca="false">G359+J359</f>
        <v>0</v>
      </c>
      <c r="N359" s="77" t="n">
        <f aca="false">H359+K359</f>
        <v>0</v>
      </c>
    </row>
    <row r="360" customFormat="false" ht="22.35" hidden="false" customHeight="false" outlineLevel="0" collapsed="false">
      <c r="A360" s="66" t="s">
        <v>676</v>
      </c>
      <c r="B360" s="67" t="s">
        <v>677</v>
      </c>
      <c r="C360" s="68" t="s">
        <v>199</v>
      </c>
      <c r="D360" s="69" t="n">
        <v>196</v>
      </c>
      <c r="E360" s="70" t="n">
        <v>110.061</v>
      </c>
      <c r="F360" s="71" t="n">
        <v>0</v>
      </c>
      <c r="G360" s="72" t="n">
        <f aca="false">F360*E360</f>
        <v>0</v>
      </c>
      <c r="H360" s="73" t="n">
        <f aca="false">F360/D360</f>
        <v>0</v>
      </c>
      <c r="I360" s="69"/>
      <c r="J360" s="74" t="n">
        <f aca="false">I360*E360</f>
        <v>0</v>
      </c>
      <c r="K360" s="73" t="n">
        <f aca="false">I360/D360</f>
        <v>0</v>
      </c>
      <c r="L360" s="75" t="n">
        <f aca="false">F360+I360</f>
        <v>0</v>
      </c>
      <c r="M360" s="76" t="n">
        <f aca="false">G360+J360</f>
        <v>0</v>
      </c>
      <c r="N360" s="77" t="n">
        <f aca="false">H360+K360</f>
        <v>0</v>
      </c>
    </row>
    <row r="361" customFormat="false" ht="22.35" hidden="false" customHeight="false" outlineLevel="0" collapsed="false">
      <c r="A361" s="66" t="s">
        <v>678</v>
      </c>
      <c r="B361" s="67" t="s">
        <v>679</v>
      </c>
      <c r="C361" s="68" t="s">
        <v>533</v>
      </c>
      <c r="D361" s="69" t="n">
        <v>5</v>
      </c>
      <c r="E361" s="70" t="n">
        <v>359.5326</v>
      </c>
      <c r="F361" s="71" t="n">
        <v>0</v>
      </c>
      <c r="G361" s="72" t="n">
        <f aca="false">F361*E361</f>
        <v>0</v>
      </c>
      <c r="H361" s="73" t="n">
        <f aca="false">F361/D361</f>
        <v>0</v>
      </c>
      <c r="I361" s="69"/>
      <c r="J361" s="74" t="n">
        <f aca="false">I361*E361</f>
        <v>0</v>
      </c>
      <c r="K361" s="73" t="n">
        <f aca="false">I361/D361</f>
        <v>0</v>
      </c>
      <c r="L361" s="75" t="n">
        <f aca="false">F361+I361</f>
        <v>0</v>
      </c>
      <c r="M361" s="76" t="n">
        <f aca="false">G361+J361</f>
        <v>0</v>
      </c>
      <c r="N361" s="77" t="n">
        <f aca="false">H361+K361</f>
        <v>0</v>
      </c>
    </row>
    <row r="362" customFormat="false" ht="13.8" hidden="false" customHeight="true" outlineLevel="0" collapsed="false">
      <c r="A362" s="92" t="s">
        <v>680</v>
      </c>
      <c r="B362" s="92"/>
      <c r="C362" s="93"/>
      <c r="D362" s="94"/>
      <c r="E362" s="94"/>
      <c r="F362" s="95"/>
      <c r="G362" s="96"/>
      <c r="H362" s="97"/>
      <c r="I362" s="95"/>
      <c r="J362" s="98" t="n">
        <f aca="false">J350+J338+J318+J288+J219+J177+J148+J130+J122+J117+J113+J100+J96+J85+J81+J74+J50+J41+J27+J20</f>
        <v>43023.0003458285</v>
      </c>
      <c r="K362" s="97"/>
      <c r="L362" s="96"/>
      <c r="M362" s="98" t="n">
        <f aca="false">M350+M338+M318+M288+M219+M177+M148+M130+M122+M117+M113+M100+M96+M85+M81+M74+M50+M41+M27+M20</f>
        <v>103532.623737383</v>
      </c>
      <c r="N362" s="97"/>
    </row>
    <row r="363" customFormat="false" ht="13.8" hidden="false" customHeight="false" outlineLevel="0" collapsed="false">
      <c r="A363" s="99"/>
      <c r="B363" s="99"/>
      <c r="C363" s="99"/>
      <c r="D363" s="99"/>
      <c r="E363" s="99"/>
      <c r="F363" s="99"/>
      <c r="G363" s="99"/>
      <c r="H363" s="99"/>
      <c r="I363" s="99"/>
      <c r="J363" s="99"/>
      <c r="K363" s="99"/>
      <c r="L363" s="99"/>
      <c r="M363" s="99"/>
      <c r="N363" s="99"/>
    </row>
    <row r="364" s="108" customFormat="true" ht="15.75" hidden="false" customHeight="true" outlineLevel="0" collapsed="false">
      <c r="A364" s="100" t="s">
        <v>681</v>
      </c>
      <c r="B364" s="101"/>
      <c r="C364" s="102" t="n">
        <v>1730590.11</v>
      </c>
      <c r="D364" s="102"/>
      <c r="E364" s="103"/>
      <c r="F364" s="104"/>
      <c r="G364" s="105"/>
      <c r="H364" s="105"/>
      <c r="I364" s="106"/>
      <c r="J364" s="107" t="s">
        <v>682</v>
      </c>
      <c r="K364" s="107"/>
      <c r="L364" s="107"/>
      <c r="M364" s="107"/>
      <c r="N364" s="107"/>
      <c r="O364" s="2"/>
      <c r="P364" s="43"/>
      <c r="Q364" s="1"/>
      <c r="R364" s="1"/>
      <c r="XFA364" s="0"/>
      <c r="XFB364" s="0"/>
      <c r="XFC364" s="1"/>
      <c r="XFD364" s="1"/>
    </row>
    <row r="365" s="108" customFormat="true" ht="16.5" hidden="false" customHeight="true" outlineLevel="0" collapsed="false">
      <c r="A365" s="109"/>
      <c r="B365" s="109"/>
      <c r="C365" s="110"/>
      <c r="D365" s="111"/>
      <c r="E365" s="111"/>
      <c r="F365" s="112" t="str">
        <f aca="false">I18</f>
        <v>MEDIÇÃO 02</v>
      </c>
      <c r="G365" s="112"/>
      <c r="H365" s="113" t="n">
        <f aca="false">J362/C364</f>
        <v>0.0248603063759728</v>
      </c>
      <c r="I365" s="113"/>
      <c r="J365" s="114" t="str">
        <f aca="false">I18</f>
        <v>MEDIÇÃO 02</v>
      </c>
      <c r="K365" s="114"/>
      <c r="L365" s="115" t="n">
        <f aca="false">J362</f>
        <v>43023.0003458285</v>
      </c>
      <c r="M365" s="115"/>
      <c r="N365" s="115"/>
      <c r="O365" s="2"/>
      <c r="P365" s="43"/>
      <c r="Q365" s="1"/>
      <c r="R365" s="1"/>
      <c r="XFA365" s="0"/>
      <c r="XFB365" s="0"/>
      <c r="XFC365" s="1"/>
      <c r="XFD365" s="1"/>
    </row>
    <row r="366" s="108" customFormat="true" ht="13.8" hidden="false" customHeight="true" outlineLevel="0" collapsed="false">
      <c r="A366" s="109"/>
      <c r="B366" s="109"/>
      <c r="C366" s="116"/>
      <c r="D366" s="116"/>
      <c r="E366" s="116"/>
      <c r="F366" s="117" t="s">
        <v>683</v>
      </c>
      <c r="G366" s="117"/>
      <c r="H366" s="118" t="n">
        <f aca="false">L366/C364</f>
        <v>0.0598250406835981</v>
      </c>
      <c r="I366" s="118"/>
      <c r="J366" s="119" t="s">
        <v>684</v>
      </c>
      <c r="K366" s="119"/>
      <c r="L366" s="120" t="n">
        <f aca="false">M362</f>
        <v>103532.623737383</v>
      </c>
      <c r="M366" s="120"/>
      <c r="N366" s="120"/>
      <c r="O366" s="121"/>
      <c r="P366" s="43"/>
      <c r="Q366" s="1"/>
      <c r="R366" s="1"/>
      <c r="XFA366" s="0"/>
      <c r="XFB366" s="0"/>
      <c r="XFC366" s="1"/>
      <c r="XFD366" s="1"/>
    </row>
    <row r="367" customFormat="false" ht="13.8" hidden="false" customHeight="true" outlineLevel="0" collapsed="false">
      <c r="A367" s="122"/>
      <c r="B367" s="122"/>
      <c r="C367" s="122"/>
      <c r="D367" s="122"/>
      <c r="E367" s="122"/>
      <c r="F367" s="123" t="s">
        <v>685</v>
      </c>
      <c r="G367" s="123"/>
      <c r="H367" s="124" t="n">
        <f aca="false">100%-H366</f>
        <v>0.940174959316402</v>
      </c>
      <c r="I367" s="124"/>
      <c r="J367" s="125" t="s">
        <v>686</v>
      </c>
      <c r="K367" s="125"/>
      <c r="L367" s="126" t="n">
        <f aca="false">C364-L366</f>
        <v>1627057.48626262</v>
      </c>
      <c r="M367" s="126"/>
      <c r="N367" s="126"/>
      <c r="O367" s="2"/>
      <c r="P367" s="43"/>
    </row>
    <row r="368" customFormat="false" ht="13.8" hidden="false" customHeight="false" outlineLevel="0" collapsed="false">
      <c r="A368" s="122"/>
      <c r="B368" s="122"/>
      <c r="C368" s="122"/>
      <c r="D368" s="122"/>
      <c r="E368" s="122"/>
      <c r="F368" s="127"/>
      <c r="G368" s="128"/>
      <c r="H368" s="128"/>
      <c r="I368" s="129"/>
      <c r="J368" s="130"/>
      <c r="K368" s="131"/>
      <c r="L368" s="132"/>
      <c r="M368" s="133"/>
      <c r="N368" s="132"/>
    </row>
    <row r="369" customFormat="false" ht="13.8" hidden="false" customHeight="true" outlineLevel="0" collapsed="false">
      <c r="A369" s="134"/>
      <c r="B369" s="135"/>
      <c r="C369" s="136"/>
      <c r="D369" s="136"/>
      <c r="E369" s="136"/>
      <c r="F369" s="122"/>
      <c r="G369" s="122"/>
      <c r="H369" s="122"/>
      <c r="I369" s="137"/>
      <c r="J369" s="134"/>
      <c r="K369" s="134"/>
      <c r="L369" s="134"/>
      <c r="M369" s="134"/>
      <c r="N369" s="134"/>
    </row>
    <row r="370" customFormat="false" ht="13.8" hidden="false" customHeight="false" outlineLevel="0" collapsed="false">
      <c r="A370" s="134"/>
      <c r="B370" s="138" t="s">
        <v>687</v>
      </c>
      <c r="C370" s="135"/>
      <c r="D370" s="137"/>
      <c r="E370" s="137"/>
      <c r="F370" s="122"/>
      <c r="G370" s="122"/>
      <c r="H370" s="122"/>
      <c r="I370" s="137"/>
      <c r="J370" s="134"/>
      <c r="K370" s="134"/>
      <c r="L370" s="134"/>
      <c r="M370" s="134"/>
      <c r="N370" s="134"/>
    </row>
    <row r="371" customFormat="false" ht="13.8" hidden="false" customHeight="false" outlineLevel="0" collapsed="false">
      <c r="A371" s="134"/>
      <c r="B371" s="135" t="s">
        <v>688</v>
      </c>
      <c r="C371" s="139"/>
      <c r="D371" s="137"/>
      <c r="E371" s="137"/>
      <c r="F371" s="122"/>
      <c r="G371" s="122"/>
      <c r="H371" s="122"/>
      <c r="I371" s="137"/>
      <c r="J371" s="134"/>
      <c r="K371" s="134"/>
      <c r="L371" s="134"/>
      <c r="M371" s="134"/>
      <c r="N371" s="134"/>
    </row>
    <row r="372" customFormat="false" ht="13.8" hidden="false" customHeight="false" outlineLevel="0" collapsed="false">
      <c r="A372" s="134"/>
      <c r="B372" s="138" t="s">
        <v>689</v>
      </c>
      <c r="C372" s="138"/>
      <c r="D372" s="137"/>
      <c r="E372" s="137"/>
      <c r="F372" s="135"/>
      <c r="G372" s="136"/>
      <c r="H372" s="136"/>
      <c r="I372" s="137"/>
      <c r="J372" s="134"/>
      <c r="K372" s="134"/>
      <c r="L372" s="134"/>
      <c r="M372" s="134"/>
      <c r="N372" s="134"/>
    </row>
    <row r="373" customFormat="false" ht="13.8" hidden="false" customHeight="false" outlineLevel="0" collapsed="false">
      <c r="B373" s="138" t="s">
        <v>690</v>
      </c>
      <c r="C373" s="138"/>
      <c r="D373" s="3"/>
      <c r="E373" s="3"/>
      <c r="F373" s="138"/>
      <c r="G373" s="135"/>
      <c r="H373" s="137"/>
    </row>
    <row r="374" customFormat="false" ht="13.8" hidden="false" customHeight="false" outlineLevel="0" collapsed="false">
      <c r="B374" s="138" t="s">
        <v>691</v>
      </c>
      <c r="C374" s="138"/>
      <c r="D374" s="3"/>
      <c r="E374" s="3"/>
      <c r="F374" s="138"/>
      <c r="G374" s="139"/>
      <c r="H374" s="137"/>
    </row>
    <row r="375" customFormat="false" ht="13.8" hidden="false" customHeight="false" outlineLevel="0" collapsed="false">
      <c r="F375" s="138"/>
      <c r="G375" s="138"/>
      <c r="H375" s="137"/>
      <c r="J375" s="140"/>
    </row>
    <row r="376" s="108" customFormat="true" ht="13.8" hidden="false" customHeight="false" outlineLevel="0" collapsed="false">
      <c r="A376" s="1"/>
      <c r="B376" s="1"/>
      <c r="C376" s="1"/>
      <c r="D376" s="1"/>
      <c r="E376" s="1"/>
      <c r="F376" s="138"/>
      <c r="G376" s="138"/>
      <c r="H376" s="3"/>
      <c r="I376" s="3"/>
      <c r="J376" s="1"/>
      <c r="K376" s="1"/>
      <c r="L376" s="1"/>
      <c r="M376" s="1"/>
      <c r="N376" s="1"/>
      <c r="O376" s="1"/>
      <c r="P376" s="1"/>
      <c r="Q376" s="1"/>
      <c r="R376" s="1"/>
      <c r="XFA376" s="0"/>
      <c r="XFB376" s="0"/>
      <c r="XFC376" s="1"/>
      <c r="XFD376" s="1"/>
    </row>
    <row r="377" customFormat="false" ht="13.8" hidden="false" customHeight="false" outlineLevel="0" collapsed="false">
      <c r="B377" s="1"/>
    </row>
    <row r="378" customFormat="false" ht="13.8" hidden="false" customHeight="false" outlineLevel="0" collapsed="false">
      <c r="B378" s="1"/>
    </row>
    <row r="379" customFormat="false" ht="13.8" hidden="false" customHeight="false" outlineLevel="0" collapsed="false">
      <c r="B379" s="1"/>
    </row>
    <row r="380" s="141" customFormat="true" ht="13.8" hidden="false" customHeight="false" outlineLevel="0" collapsed="false">
      <c r="A380" s="1"/>
      <c r="B380" s="1"/>
      <c r="C380" s="1"/>
      <c r="D380" s="1"/>
      <c r="E380" s="1"/>
      <c r="F380" s="1"/>
      <c r="G380" s="1"/>
      <c r="H380" s="1"/>
      <c r="I380" s="3"/>
      <c r="J380" s="1"/>
      <c r="K380" s="1"/>
      <c r="L380" s="1"/>
      <c r="M380" s="1"/>
      <c r="N380" s="1"/>
      <c r="O380" s="1"/>
      <c r="P380" s="1"/>
      <c r="Q380" s="1"/>
      <c r="R380" s="1"/>
      <c r="XFA380" s="0"/>
      <c r="XFB380" s="0"/>
      <c r="XFC380" s="1"/>
      <c r="XFD380" s="1"/>
    </row>
    <row r="381" customFormat="false" ht="13.8" hidden="false" customHeight="false" outlineLevel="0" collapsed="false">
      <c r="B381" s="1"/>
    </row>
    <row r="382" customFormat="false" ht="13.8" hidden="false" customHeight="false" outlineLevel="0" collapsed="false">
      <c r="B382" s="1"/>
    </row>
    <row r="383" customFormat="false" ht="13.8" hidden="false" customHeight="false" outlineLevel="0" collapsed="false">
      <c r="B383" s="1"/>
    </row>
    <row r="384" customFormat="false" ht="13.8" hidden="false" customHeight="false" outlineLevel="0" collapsed="false">
      <c r="B384" s="1"/>
    </row>
    <row r="385" customFormat="false" ht="13.8" hidden="false" customHeight="false" outlineLevel="0" collapsed="false">
      <c r="B385" s="1"/>
    </row>
    <row r="386" customFormat="false" ht="13.8" hidden="false" customHeight="false" outlineLevel="0" collapsed="false">
      <c r="B386" s="1"/>
    </row>
    <row r="387" customFormat="false" ht="13.8" hidden="false" customHeight="false" outlineLevel="0" collapsed="false">
      <c r="B387" s="1"/>
    </row>
    <row r="388" customFormat="false" ht="13.8" hidden="false" customHeight="false" outlineLevel="0" collapsed="false">
      <c r="B388" s="1"/>
    </row>
    <row r="389" customFormat="false" ht="13.8" hidden="false" customHeight="false" outlineLevel="0" collapsed="false">
      <c r="B389" s="1"/>
    </row>
    <row r="390" s="108" customFormat="true" ht="13.8" hidden="false" customHeight="false" outlineLevel="0" collapsed="false">
      <c r="A390" s="1"/>
      <c r="B390" s="2"/>
      <c r="C390" s="1"/>
      <c r="D390" s="1"/>
      <c r="E390" s="1"/>
      <c r="F390" s="1"/>
      <c r="G390" s="1"/>
      <c r="H390" s="1"/>
      <c r="I390" s="3"/>
      <c r="J390" s="1"/>
      <c r="K390" s="1"/>
      <c r="L390" s="1"/>
      <c r="M390" s="1"/>
      <c r="N390" s="1"/>
      <c r="O390" s="1"/>
      <c r="P390" s="1"/>
      <c r="Q390" s="1"/>
      <c r="R390" s="1"/>
      <c r="XFA390" s="0"/>
      <c r="XFB390" s="0"/>
      <c r="XFC390" s="1"/>
      <c r="XFD390" s="1"/>
    </row>
    <row r="397" s="108" customFormat="true" ht="13.8" hidden="false" customHeight="false" outlineLevel="0" collapsed="false">
      <c r="A397" s="1"/>
      <c r="B397" s="2"/>
      <c r="C397" s="1"/>
      <c r="D397" s="1"/>
      <c r="E397" s="1"/>
      <c r="F397" s="1"/>
      <c r="G397" s="1"/>
      <c r="H397" s="1"/>
      <c r="I397" s="3"/>
      <c r="J397" s="1"/>
      <c r="K397" s="1"/>
      <c r="L397" s="1"/>
      <c r="M397" s="1"/>
      <c r="N397" s="1"/>
      <c r="O397" s="1"/>
      <c r="P397" s="1"/>
      <c r="Q397" s="1"/>
      <c r="R397" s="1"/>
      <c r="XFA397" s="0"/>
      <c r="XFB397" s="0"/>
      <c r="XFC397" s="1"/>
      <c r="XFD397" s="1"/>
    </row>
    <row r="403" s="2" customFormat="true" ht="13.8" hidden="false" customHeight="false" outlineLevel="0" collapsed="false">
      <c r="A403" s="1"/>
      <c r="C403" s="1"/>
      <c r="D403" s="1"/>
      <c r="E403" s="1"/>
      <c r="F403" s="1"/>
      <c r="G403" s="1"/>
      <c r="H403" s="1"/>
      <c r="I403" s="3"/>
      <c r="J403" s="1"/>
      <c r="K403" s="1"/>
      <c r="L403" s="1"/>
      <c r="M403" s="1"/>
      <c r="N403" s="1"/>
      <c r="O403" s="1"/>
      <c r="P403" s="1"/>
      <c r="Q403" s="1"/>
      <c r="R403" s="1"/>
      <c r="XFA403" s="0"/>
      <c r="XFB403" s="0"/>
      <c r="XFC403" s="1"/>
      <c r="XFD403" s="1"/>
    </row>
    <row r="404" s="2" customFormat="true" ht="13.8" hidden="false" customHeight="false" outlineLevel="0" collapsed="false">
      <c r="A404" s="1"/>
      <c r="C404" s="1"/>
      <c r="D404" s="1"/>
      <c r="E404" s="1"/>
      <c r="F404" s="1"/>
      <c r="G404" s="1"/>
      <c r="H404" s="1"/>
      <c r="I404" s="3"/>
      <c r="J404" s="1"/>
      <c r="K404" s="1"/>
      <c r="L404" s="1"/>
      <c r="M404" s="1"/>
      <c r="N404" s="1"/>
      <c r="O404" s="1"/>
      <c r="P404" s="1"/>
      <c r="Q404" s="1"/>
      <c r="R404" s="1"/>
      <c r="XFA404" s="0"/>
      <c r="XFB404" s="0"/>
      <c r="XFC404" s="1"/>
      <c r="XFD404" s="1"/>
    </row>
    <row r="405" s="2" customFormat="true" ht="13.8" hidden="false" customHeight="false" outlineLevel="0" collapsed="false">
      <c r="A405" s="1"/>
      <c r="C405" s="1"/>
      <c r="D405" s="1"/>
      <c r="E405" s="1"/>
      <c r="F405" s="1"/>
      <c r="G405" s="1"/>
      <c r="H405" s="1"/>
      <c r="I405" s="3"/>
      <c r="J405" s="1"/>
      <c r="K405" s="1"/>
      <c r="L405" s="1"/>
      <c r="M405" s="1"/>
      <c r="N405" s="1"/>
      <c r="O405" s="1"/>
      <c r="P405" s="1"/>
      <c r="Q405" s="1"/>
      <c r="R405" s="1"/>
      <c r="XFA405" s="0"/>
      <c r="XFB405" s="0"/>
      <c r="XFC405" s="1"/>
      <c r="XFD405" s="1"/>
    </row>
    <row r="406" s="2" customFormat="true" ht="13.8" hidden="false" customHeight="false" outlineLevel="0" collapsed="false">
      <c r="A406" s="1"/>
      <c r="C406" s="1"/>
      <c r="D406" s="1"/>
      <c r="E406" s="1"/>
      <c r="F406" s="1"/>
      <c r="G406" s="1"/>
      <c r="H406" s="1"/>
      <c r="I406" s="3"/>
      <c r="J406" s="1"/>
      <c r="K406" s="1"/>
      <c r="L406" s="1"/>
      <c r="M406" s="1"/>
      <c r="N406" s="1"/>
      <c r="O406" s="1"/>
      <c r="P406" s="1"/>
      <c r="Q406" s="1"/>
      <c r="R406" s="1"/>
      <c r="XFA406" s="0"/>
      <c r="XFB406" s="0"/>
      <c r="XFC406" s="1"/>
      <c r="XFD406" s="1"/>
    </row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362:B362"/>
    <mergeCell ref="A363:N363"/>
    <mergeCell ref="C364:D364"/>
    <mergeCell ref="J364:N364"/>
    <mergeCell ref="D365:E365"/>
    <mergeCell ref="F365:G365"/>
    <mergeCell ref="H365:I365"/>
    <mergeCell ref="J365:K365"/>
    <mergeCell ref="L365:N365"/>
    <mergeCell ref="C366:E366"/>
    <mergeCell ref="F366:G366"/>
    <mergeCell ref="H366:I366"/>
    <mergeCell ref="J366:K366"/>
    <mergeCell ref="L366:N366"/>
    <mergeCell ref="F367:G367"/>
    <mergeCell ref="H367:I367"/>
    <mergeCell ref="J367:K367"/>
    <mergeCell ref="L367:N367"/>
  </mergeCells>
  <conditionalFormatting sqref="N20:N361">
    <cfRule type="cellIs" priority="2" operator="equal" aboveAverage="0" equalAverage="0" bottom="0" percent="0" rank="0" text="" dxfId="0">
      <formula>1</formula>
    </cfRule>
  </conditionalFormatting>
  <conditionalFormatting sqref="N20:N361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361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995833333333333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&amp;C&amp;"Arial,Normal"&amp;10&amp;KffffffRua Lourenço Roldi, 88 – Bairro São Roquinho
                                                                         CEP: 29665-000 – Telefax (027) 3729-1300 – CNPJ (MF) 01.612.865/0001-71 – São Roque do Canaã – ES&amp;11ua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5" manualBreakCount="5">
    <brk id="80" man="true" max="16383" min="0"/>
    <brk id="147" man="true" max="16383" min="0"/>
    <brk id="257" man="true" max="16383" min="0"/>
    <brk id="281" man="true" max="16383" min="0"/>
    <brk id="3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50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F1" activeCellId="0" sqref="F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1.36"/>
    <col collapsed="false" customWidth="true" hidden="false" outlineLevel="0" max="3" min="3" style="1" width="92.42"/>
    <col collapsed="false" customWidth="true" hidden="false" outlineLevel="0" max="4" min="4" style="1" width="14.59"/>
    <col collapsed="false" customWidth="true" hidden="false" outlineLevel="0" max="5" min="5" style="1" width="16.3"/>
    <col collapsed="false" customWidth="true" hidden="false" outlineLevel="0" max="16384" min="16380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2"/>
      <c r="B2" s="143" t="s">
        <v>692</v>
      </c>
      <c r="C2" s="143"/>
      <c r="D2" s="143"/>
      <c r="E2" s="143"/>
    </row>
    <row r="3" customFormat="false" ht="13.8" hidden="false" customHeight="false" outlineLevel="0" collapsed="false">
      <c r="B3" s="143"/>
      <c r="C3" s="143"/>
      <c r="D3" s="143"/>
      <c r="E3" s="143"/>
    </row>
    <row r="4" customFormat="false" ht="13.8" hidden="false" customHeight="false" outlineLevel="0" collapsed="false">
      <c r="B4" s="143"/>
      <c r="C4" s="143"/>
      <c r="D4" s="143"/>
      <c r="E4" s="143"/>
    </row>
    <row r="5" customFormat="false" ht="13.8" hidden="false" customHeight="false" outlineLevel="0" collapsed="false">
      <c r="B5" s="143"/>
      <c r="C5" s="143"/>
      <c r="D5" s="143"/>
      <c r="E5" s="143"/>
    </row>
    <row r="6" customFormat="false" ht="13.8" hidden="false" customHeight="false" outlineLevel="0" collapsed="false">
      <c r="B6" s="143"/>
      <c r="C6" s="143"/>
      <c r="D6" s="143"/>
      <c r="E6" s="143"/>
    </row>
    <row r="7" customFormat="false" ht="14.25" hidden="false" customHeight="true" outlineLevel="0" collapsed="false">
      <c r="B7" s="143"/>
      <c r="C7" s="143"/>
      <c r="D7" s="143"/>
      <c r="E7" s="143"/>
    </row>
    <row r="8" customFormat="false" ht="15.75" hidden="false" customHeight="true" outlineLevel="0" collapsed="false">
      <c r="B8" s="144" t="s">
        <v>693</v>
      </c>
      <c r="C8" s="144"/>
      <c r="D8" s="144"/>
      <c r="E8" s="144"/>
    </row>
    <row r="9" customFormat="false" ht="15" hidden="false" customHeight="true" outlineLevel="0" collapsed="false">
      <c r="B9" s="145" t="s">
        <v>694</v>
      </c>
      <c r="C9" s="145"/>
      <c r="D9" s="146" t="s">
        <v>2</v>
      </c>
      <c r="E9" s="146"/>
    </row>
    <row r="10" customFormat="false" ht="15" hidden="false" customHeight="true" outlineLevel="0" collapsed="false">
      <c r="B10" s="145" t="s">
        <v>695</v>
      </c>
      <c r="C10" s="145"/>
      <c r="D10" s="146"/>
      <c r="E10" s="146"/>
    </row>
    <row r="11" customFormat="false" ht="15" hidden="false" customHeight="false" outlineLevel="0" collapsed="false">
      <c r="B11" s="147" t="s">
        <v>17</v>
      </c>
      <c r="C11" s="148" t="s">
        <v>696</v>
      </c>
      <c r="D11" s="148" t="s">
        <v>175</v>
      </c>
      <c r="E11" s="149" t="s">
        <v>20</v>
      </c>
    </row>
    <row r="12" customFormat="false" ht="15" hidden="false" customHeight="false" outlineLevel="0" collapsed="false">
      <c r="B12" s="150" t="n">
        <v>1</v>
      </c>
      <c r="C12" s="151" t="str">
        <f aca="false">VLOOKUP(B12,'MEDIÇÃO 2'!$A$20:$C$362,2,0)</f>
        <v>SERVIÇOS PRELIMINARES</v>
      </c>
      <c r="D12" s="152"/>
      <c r="E12" s="153"/>
    </row>
    <row r="13" customFormat="false" ht="15" hidden="false" customHeight="false" outlineLevel="0" collapsed="false">
      <c r="B13" s="150" t="s">
        <v>33</v>
      </c>
      <c r="C13" s="151" t="str">
        <f aca="false">VLOOKUP(B13,'MEDIÇÃO 2'!$A$20:$C$362,2,0)</f>
        <v>ADMINISTRAÇÃO LOCAL</v>
      </c>
      <c r="D13" s="152"/>
      <c r="E13" s="153"/>
    </row>
    <row r="14" s="158" customFormat="true" ht="15" hidden="false" customHeight="false" outlineLevel="0" collapsed="false">
      <c r="A14" s="1"/>
      <c r="B14" s="154" t="s">
        <v>35</v>
      </c>
      <c r="C14" s="155" t="str">
        <f aca="false">VLOOKUP(B14,'MEDIÇÃO 2'!$A$20:$C$362,2,0)</f>
        <v>ENGENHEIRO CIVIL DE OBRA JUNIOR COM ENCARGOS COMPLEMENTARES</v>
      </c>
      <c r="D14" s="156" t="str">
        <f aca="false">VLOOKUP(B14,'MEDIÇÃO 2'!$A$20:$C$79,3,0)</f>
        <v>MES</v>
      </c>
      <c r="E14" s="157" t="n">
        <f aca="false">D15</f>
        <v>0.0607552756161307</v>
      </c>
      <c r="F14" s="1"/>
      <c r="G14" s="1"/>
      <c r="H14" s="0"/>
      <c r="I14" s="0"/>
      <c r="J14" s="0"/>
      <c r="K14" s="0"/>
      <c r="L14" s="0"/>
    </row>
    <row r="15" s="158" customFormat="true" ht="26.85" hidden="false" customHeight="true" outlineLevel="0" collapsed="false">
      <c r="B15" s="159" t="s">
        <v>697</v>
      </c>
      <c r="C15" s="159"/>
      <c r="D15" s="160" t="n">
        <v>0.0607552756161307</v>
      </c>
      <c r="E15" s="157"/>
      <c r="H15" s="0"/>
      <c r="I15" s="0"/>
      <c r="J15" s="0"/>
      <c r="K15" s="0"/>
      <c r="L15" s="0"/>
    </row>
    <row r="16" s="158" customFormat="true" ht="15" hidden="false" customHeight="false" outlineLevel="0" collapsed="false">
      <c r="B16" s="154" t="s">
        <v>38</v>
      </c>
      <c r="C16" s="155" t="str">
        <f aca="false">VLOOKUP(B16,'MEDIÇÃO 2'!$A$20:$C$362,2,0)</f>
        <v>MESTRE DE OBRAS COM ENCARGOS COMPLEMENTARES</v>
      </c>
      <c r="D16" s="156" t="str">
        <f aca="false">VLOOKUP(B16,'MEDIÇÃO 2'!$A$20:$C$79,3,0)</f>
        <v>MES</v>
      </c>
      <c r="E16" s="157" t="n">
        <f aca="false">D17</f>
        <v>0.0607552756161307</v>
      </c>
      <c r="H16" s="0"/>
      <c r="I16" s="0"/>
      <c r="J16" s="0"/>
      <c r="K16" s="0"/>
      <c r="L16" s="0"/>
    </row>
    <row r="17" s="158" customFormat="true" ht="26.85" hidden="false" customHeight="true" outlineLevel="0" collapsed="false">
      <c r="B17" s="159" t="s">
        <v>697</v>
      </c>
      <c r="C17" s="159"/>
      <c r="D17" s="160" t="n">
        <v>0.0607552756161307</v>
      </c>
      <c r="E17" s="157"/>
      <c r="H17" s="0"/>
      <c r="I17" s="0"/>
      <c r="J17" s="0"/>
      <c r="K17" s="0"/>
      <c r="L17" s="0"/>
    </row>
    <row r="18" s="158" customFormat="true" ht="15" hidden="false" customHeight="false" outlineLevel="0" collapsed="false">
      <c r="B18" s="154" t="s">
        <v>40</v>
      </c>
      <c r="C18" s="155" t="str">
        <f aca="false">VLOOKUP(B18,'MEDIÇÃO 2'!$A$20:$C$362,2,0)</f>
        <v>TECNICO DE EDIFICACOES COM ENCARGOS COMPLEMENTARES</v>
      </c>
      <c r="D18" s="156" t="str">
        <f aca="false">VLOOKUP(B18,'MEDIÇÃO 2'!$A$20:$C$79,3,0)</f>
        <v>MES</v>
      </c>
      <c r="E18" s="157" t="n">
        <f aca="false">D19</f>
        <v>0.0759440945201634</v>
      </c>
      <c r="H18" s="0"/>
      <c r="I18" s="0"/>
      <c r="J18" s="0"/>
      <c r="K18" s="0"/>
      <c r="L18" s="0"/>
    </row>
    <row r="19" s="158" customFormat="true" ht="26.85" hidden="false" customHeight="true" outlineLevel="0" collapsed="false">
      <c r="B19" s="159" t="s">
        <v>698</v>
      </c>
      <c r="C19" s="159"/>
      <c r="D19" s="160" t="n">
        <v>0.0759440945201634</v>
      </c>
      <c r="E19" s="157"/>
      <c r="H19" s="0"/>
      <c r="I19" s="0"/>
      <c r="J19" s="0"/>
      <c r="K19" s="0"/>
      <c r="L19" s="0"/>
    </row>
    <row r="20" s="1" customFormat="true" ht="15" hidden="false" customHeight="false" outlineLevel="0" collapsed="false">
      <c r="B20" s="161"/>
      <c r="C20" s="161"/>
      <c r="D20" s="161"/>
      <c r="E20" s="161"/>
      <c r="H20" s="0"/>
      <c r="I20" s="0"/>
      <c r="J20" s="0"/>
      <c r="K20" s="0"/>
      <c r="L20" s="0"/>
    </row>
    <row r="21" s="1" customFormat="true" ht="15.75" hidden="false" customHeight="true" outlineLevel="0" collapsed="false">
      <c r="B21" s="150" t="n">
        <v>3</v>
      </c>
      <c r="C21" s="151" t="str">
        <f aca="false">VLOOKUP(B21,'MEDIÇÃO 2'!$A$20:$C$362,2,0)</f>
        <v>MOVIMENTAÇÃO DE TERRA</v>
      </c>
      <c r="D21" s="152"/>
      <c r="E21" s="153"/>
      <c r="H21" s="0"/>
      <c r="I21" s="0"/>
      <c r="J21" s="0"/>
      <c r="K21" s="0"/>
      <c r="L21" s="0"/>
    </row>
    <row r="22" s="1" customFormat="true" ht="15.75" hidden="false" customHeight="true" outlineLevel="0" collapsed="false">
      <c r="B22" s="150" t="s">
        <v>74</v>
      </c>
      <c r="C22" s="151" t="str">
        <f aca="false">VLOOKUP(B22,'MEDIÇÃO 2'!$A$20:$C$362,2,0)</f>
        <v>ESCAVAÇÕES</v>
      </c>
      <c r="D22" s="152"/>
      <c r="E22" s="153"/>
      <c r="H22" s="0"/>
      <c r="I22" s="0"/>
      <c r="J22" s="0"/>
      <c r="K22" s="0"/>
      <c r="L22" s="0"/>
    </row>
    <row r="23" s="1" customFormat="true" ht="26.85" hidden="false" customHeight="false" outlineLevel="0" collapsed="false">
      <c r="B23" s="154" t="s">
        <v>76</v>
      </c>
      <c r="C23" s="155" t="str">
        <f aca="false">VLOOKUP(B23,'MEDIÇÃO 2'!$A$20:$C$362,2,0)</f>
        <v>ESCAVAÇÃO MANUAL DE VALA COM PROFUNDIDADE MENOR OU IGUAL A 1,30 M. AF_02/2021</v>
      </c>
      <c r="D23" s="162" t="str">
        <f aca="false">VLOOKUP(B23,'MEDIÇÃO 2'!$A$20:$C$79,3,0)</f>
        <v>m³</v>
      </c>
      <c r="E23" s="163" t="n">
        <f aca="false">SUM(D24:D25)</f>
        <v>88.56</v>
      </c>
      <c r="H23" s="0"/>
      <c r="I23" s="0"/>
      <c r="J23" s="0"/>
      <c r="K23" s="0"/>
      <c r="L23" s="0"/>
    </row>
    <row r="24" s="1" customFormat="true" ht="15" hidden="false" customHeight="true" outlineLevel="0" collapsed="false">
      <c r="B24" s="164" t="s">
        <v>699</v>
      </c>
      <c r="C24" s="164"/>
      <c r="D24" s="165"/>
      <c r="E24" s="163"/>
      <c r="H24" s="0"/>
      <c r="I24" s="0"/>
      <c r="J24" s="0"/>
      <c r="K24" s="0"/>
      <c r="L24" s="0"/>
    </row>
    <row r="25" s="1" customFormat="true" ht="15" hidden="false" customHeight="true" outlineLevel="0" collapsed="false">
      <c r="B25" s="166" t="s">
        <v>700</v>
      </c>
      <c r="C25" s="166"/>
      <c r="D25" s="167" t="n">
        <v>88.56</v>
      </c>
      <c r="E25" s="163"/>
      <c r="H25" s="0"/>
      <c r="I25" s="0"/>
      <c r="J25" s="0"/>
      <c r="K25" s="0"/>
      <c r="L25" s="0"/>
    </row>
    <row r="26" s="1" customFormat="true" ht="15" hidden="false" customHeight="true" outlineLevel="0" collapsed="false">
      <c r="B26" s="161"/>
      <c r="C26" s="161"/>
      <c r="D26" s="161"/>
      <c r="E26" s="161"/>
      <c r="H26" s="0"/>
      <c r="I26" s="0"/>
      <c r="J26" s="0"/>
      <c r="K26" s="0"/>
      <c r="L26" s="0"/>
    </row>
    <row r="27" s="1" customFormat="true" ht="15" hidden="false" customHeight="true" outlineLevel="0" collapsed="false">
      <c r="B27" s="150" t="n">
        <v>4</v>
      </c>
      <c r="C27" s="151" t="str">
        <f aca="false">VLOOKUP(B27,'MEDIÇÃO 2'!$A$20:$C$362,2,0)</f>
        <v>ESTRUTURAS</v>
      </c>
      <c r="D27" s="152"/>
      <c r="E27" s="153"/>
      <c r="H27" s="0"/>
      <c r="I27" s="0"/>
      <c r="J27" s="0"/>
      <c r="K27" s="0"/>
      <c r="L27" s="0"/>
    </row>
    <row r="28" s="1" customFormat="true" ht="15" hidden="false" customHeight="true" outlineLevel="0" collapsed="false">
      <c r="B28" s="150" t="s">
        <v>92</v>
      </c>
      <c r="C28" s="151" t="str">
        <f aca="false">VLOOKUP(B28,'MEDIÇÃO 2'!$A$20:$C$362,2,0)</f>
        <v>INFRA-ESTRUTURA (CONSIDERANDO SAPATAS E PILARETES)</v>
      </c>
      <c r="D28" s="152"/>
      <c r="E28" s="153"/>
      <c r="H28" s="0"/>
      <c r="I28" s="0"/>
      <c r="J28" s="0"/>
      <c r="K28" s="0"/>
      <c r="L28" s="0"/>
    </row>
    <row r="29" s="1" customFormat="true" ht="26.85" hidden="false" customHeight="false" outlineLevel="0" collapsed="false">
      <c r="B29" s="154" t="s">
        <v>94</v>
      </c>
      <c r="C29" s="155" t="str">
        <f aca="false">VLOOKUP(B29,'MEDIÇÃO 2'!$A$20:$C$362,2,0)</f>
        <v>CONCRETAGEM DE SAPATAS, FCK 30 MPA, COM USO DE JERICA LANÇAMENTO, ADENSAMENTO E ACABAMENTO. AF_06/2017</v>
      </c>
      <c r="D29" s="156" t="str">
        <f aca="false">VLOOKUP(B29,'MEDIÇÃO 2'!$A$20:$C$79,3,0)</f>
        <v>m³</v>
      </c>
      <c r="E29" s="157" t="n">
        <f aca="false">SUM(D30)</f>
        <v>14.35</v>
      </c>
      <c r="H29" s="0"/>
      <c r="I29" s="0"/>
      <c r="J29" s="0"/>
      <c r="K29" s="0"/>
      <c r="L29" s="0"/>
    </row>
    <row r="30" s="1" customFormat="true" ht="15" hidden="false" customHeight="true" outlineLevel="0" collapsed="false">
      <c r="B30" s="166" t="s">
        <v>701</v>
      </c>
      <c r="C30" s="166"/>
      <c r="D30" s="167" t="n">
        <v>14.35</v>
      </c>
      <c r="E30" s="157"/>
      <c r="H30" s="0"/>
      <c r="I30" s="0"/>
      <c r="J30" s="0"/>
      <c r="K30" s="0"/>
      <c r="L30" s="0"/>
    </row>
    <row r="31" s="1" customFormat="true" ht="26.85" hidden="false" customHeight="false" outlineLevel="0" collapsed="false">
      <c r="B31" s="154" t="s">
        <v>99</v>
      </c>
      <c r="C31" s="155" t="str">
        <f aca="false">VLOOKUP(B31,'MEDIÇÃO 2'!$A$20:$C$362,2,0)</f>
        <v>FABRICAÇÃO, MONTAGEM E DESMONTAGEM DE FÔRMA PARA SAPATA, EM MADEIRA SERRADA, E=25 MM, 4 UTILIZAÇÕES. AF_06/2017</v>
      </c>
      <c r="D31" s="156" t="str">
        <f aca="false">VLOOKUP(B31,'MEDIÇÃO 2'!$A$20:$C$79,3,0)</f>
        <v>m²</v>
      </c>
      <c r="E31" s="157" t="n">
        <f aca="false">SUM(D32)</f>
        <v>57.4</v>
      </c>
      <c r="H31" s="0"/>
      <c r="I31" s="0"/>
      <c r="J31" s="0"/>
      <c r="K31" s="0"/>
      <c r="L31" s="0"/>
    </row>
    <row r="32" s="1" customFormat="true" ht="15" hidden="false" customHeight="true" outlineLevel="0" collapsed="false">
      <c r="B32" s="166" t="s">
        <v>702</v>
      </c>
      <c r="C32" s="166"/>
      <c r="D32" s="167" t="n">
        <v>57.4</v>
      </c>
      <c r="E32" s="157"/>
      <c r="H32" s="0"/>
      <c r="I32" s="0"/>
      <c r="J32" s="0"/>
      <c r="K32" s="0"/>
      <c r="L32" s="0"/>
    </row>
    <row r="33" s="1" customFormat="true" ht="26.85" hidden="false" customHeight="false" outlineLevel="0" collapsed="false">
      <c r="B33" s="154" t="s">
        <v>101</v>
      </c>
      <c r="C33" s="155" t="str">
        <f aca="false">VLOOKUP(B33,'MEDIÇÃO 2'!$A$20:$C$362,2,0)</f>
        <v>FABRICAÇÃO, MONTAGEM E DESMONTAGEM DE FÔRMA PARA VIGA BALDRAME, EM MADEIRA SERRADA, E=25 MM, 4 UTILIZAÇÕES. AF_01/2024</v>
      </c>
      <c r="D33" s="156" t="str">
        <f aca="false">VLOOKUP(B33,'MEDIÇÃO 2'!$A$20:$C$79,3,0)</f>
        <v>M2</v>
      </c>
      <c r="E33" s="157" t="n">
        <f aca="false">SUM(D34)</f>
        <v>0</v>
      </c>
      <c r="H33" s="0"/>
      <c r="I33" s="0"/>
      <c r="J33" s="0"/>
      <c r="K33" s="0"/>
      <c r="L33" s="0"/>
    </row>
    <row r="34" s="1" customFormat="true" ht="15" hidden="false" customHeight="true" outlineLevel="0" collapsed="false">
      <c r="B34" s="166" t="s">
        <v>703</v>
      </c>
      <c r="C34" s="166"/>
      <c r="D34" s="167" t="n">
        <v>0</v>
      </c>
      <c r="E34" s="157"/>
      <c r="H34" s="0"/>
      <c r="I34" s="0"/>
      <c r="J34" s="0"/>
      <c r="K34" s="0"/>
      <c r="L34" s="0"/>
    </row>
    <row r="35" s="1" customFormat="true" ht="26.85" hidden="false" customHeight="false" outlineLevel="0" collapsed="false">
      <c r="B35" s="154" t="s">
        <v>104</v>
      </c>
      <c r="C35" s="155" t="str">
        <f aca="false">VLOOKUP(B35,'MEDIÇÃO 2'!$A$20:$C$362,2,0)</f>
        <v>ARMAÇÃO DE BLOCO, VIGA BALDRAME E SAPATA UTILIZANDO AÇO CA-60 DE 5 MM - MONTAGEM. AF_06/2017</v>
      </c>
      <c r="D35" s="156" t="str">
        <f aca="false">VLOOKUP(B35,'MEDIÇÃO 2'!$A$20:$C$79,3,0)</f>
        <v>KG</v>
      </c>
      <c r="E35" s="157" t="n">
        <f aca="false">SUM(D37:D77)</f>
        <v>87.5875</v>
      </c>
      <c r="H35" s="0"/>
      <c r="I35" s="0"/>
      <c r="J35" s="0"/>
      <c r="K35" s="0"/>
      <c r="L35" s="0"/>
    </row>
    <row r="36" s="1" customFormat="true" ht="15" hidden="false" customHeight="false" outlineLevel="0" collapsed="false">
      <c r="B36" s="168" t="s">
        <v>704</v>
      </c>
      <c r="C36" s="169" t="s">
        <v>705</v>
      </c>
      <c r="D36" s="156"/>
      <c r="E36" s="157"/>
      <c r="H36" s="0"/>
      <c r="I36" s="0"/>
      <c r="J36" s="0"/>
      <c r="K36" s="0"/>
      <c r="L36" s="0"/>
    </row>
    <row r="37" s="1" customFormat="true" ht="15" hidden="false" customHeight="false" outlineLevel="0" collapsed="false">
      <c r="B37" s="170" t="s">
        <v>706</v>
      </c>
      <c r="C37" s="171" t="n">
        <f aca="false">(((2*(20-5))+(2*(70-5))+10)*((170-20)/12))/100*0.154</f>
        <v>3.2725</v>
      </c>
      <c r="D37" s="172" t="n">
        <f aca="false">C37</f>
        <v>3.2725</v>
      </c>
      <c r="E37" s="157"/>
      <c r="H37" s="0"/>
      <c r="I37" s="0"/>
      <c r="J37" s="0"/>
      <c r="K37" s="0"/>
      <c r="L37" s="0"/>
    </row>
    <row r="38" s="1" customFormat="true" ht="15" hidden="false" customHeight="false" outlineLevel="0" collapsed="false">
      <c r="B38" s="170" t="s">
        <v>707</v>
      </c>
      <c r="C38" s="171" t="n">
        <f aca="false">(((2*(20-5))+(2*(40-5))+10)*((170-20)/12))/100*0.154</f>
        <v>2.1175</v>
      </c>
      <c r="D38" s="172" t="n">
        <f aca="false">C38</f>
        <v>2.1175</v>
      </c>
      <c r="E38" s="157"/>
      <c r="H38" s="0"/>
      <c r="I38" s="0"/>
      <c r="J38" s="0"/>
      <c r="K38" s="0"/>
      <c r="L38" s="0"/>
    </row>
    <row r="39" s="1" customFormat="true" ht="15" hidden="false" customHeight="false" outlineLevel="0" collapsed="false">
      <c r="B39" s="170" t="s">
        <v>708</v>
      </c>
      <c r="C39" s="171" t="n">
        <f aca="false">(((2*(20-5))+(2*(40-5))+10)*((170-20)/12))/100*0.154</f>
        <v>2.1175</v>
      </c>
      <c r="D39" s="172" t="n">
        <f aca="false">C39</f>
        <v>2.1175</v>
      </c>
      <c r="E39" s="157"/>
      <c r="H39" s="0"/>
      <c r="I39" s="0"/>
      <c r="J39" s="0"/>
      <c r="K39" s="0"/>
      <c r="L39" s="0"/>
    </row>
    <row r="40" s="1" customFormat="true" ht="15" hidden="false" customHeight="false" outlineLevel="0" collapsed="false">
      <c r="B40" s="170" t="s">
        <v>709</v>
      </c>
      <c r="C40" s="171" t="n">
        <f aca="false">(((2*(20-5))+(2*(40-5))+10)*((170-20)/12))/100*0.154</f>
        <v>2.1175</v>
      </c>
      <c r="D40" s="172" t="n">
        <f aca="false">C40</f>
        <v>2.1175</v>
      </c>
      <c r="E40" s="157"/>
      <c r="H40" s="0"/>
      <c r="I40" s="0"/>
      <c r="J40" s="0"/>
      <c r="K40" s="0"/>
      <c r="L40" s="0"/>
    </row>
    <row r="41" s="1" customFormat="true" ht="15" hidden="false" customHeight="false" outlineLevel="0" collapsed="false">
      <c r="B41" s="170" t="s">
        <v>710</v>
      </c>
      <c r="C41" s="171" t="n">
        <f aca="false">(((2*(20-5))+(2*(40-5))+10)*((170-20)/12))/100*0.154</f>
        <v>2.1175</v>
      </c>
      <c r="D41" s="172" t="n">
        <f aca="false">C41</f>
        <v>2.1175</v>
      </c>
      <c r="E41" s="157"/>
      <c r="H41" s="0"/>
      <c r="I41" s="0"/>
      <c r="J41" s="0"/>
      <c r="K41" s="0"/>
      <c r="L41" s="0"/>
    </row>
    <row r="42" s="1" customFormat="true" ht="15" hidden="false" customHeight="false" outlineLevel="0" collapsed="false">
      <c r="B42" s="170" t="s">
        <v>711</v>
      </c>
      <c r="C42" s="171" t="n">
        <f aca="false">(((2*(20-5))+(2*(40-5))+10)*((170-20)/12))/100*0.154</f>
        <v>2.1175</v>
      </c>
      <c r="D42" s="172" t="n">
        <f aca="false">C42</f>
        <v>2.1175</v>
      </c>
      <c r="E42" s="157"/>
      <c r="H42" s="0"/>
      <c r="I42" s="0"/>
      <c r="J42" s="0"/>
      <c r="K42" s="0"/>
      <c r="L42" s="0"/>
    </row>
    <row r="43" s="1" customFormat="true" ht="15" hidden="false" customHeight="false" outlineLevel="0" collapsed="false">
      <c r="B43" s="170" t="s">
        <v>712</v>
      </c>
      <c r="C43" s="171" t="n">
        <f aca="false">(((2*(20-5))+(2*(40-5))+10)*((170-20)/12))/100*0.154</f>
        <v>2.1175</v>
      </c>
      <c r="D43" s="172" t="n">
        <f aca="false">C43</f>
        <v>2.1175</v>
      </c>
      <c r="E43" s="157"/>
      <c r="H43" s="0"/>
      <c r="I43" s="0"/>
      <c r="J43" s="0"/>
      <c r="K43" s="0"/>
      <c r="L43" s="0"/>
    </row>
    <row r="44" s="1" customFormat="true" ht="15" hidden="false" customHeight="false" outlineLevel="0" collapsed="false">
      <c r="B44" s="170" t="s">
        <v>713</v>
      </c>
      <c r="C44" s="171" t="n">
        <f aca="false">(((2*(20-5))+(2*(40-5))+10)*((170-20)/12))/100*0.154</f>
        <v>2.1175</v>
      </c>
      <c r="D44" s="172" t="n">
        <f aca="false">C44</f>
        <v>2.1175</v>
      </c>
      <c r="E44" s="157"/>
      <c r="H44" s="0"/>
      <c r="I44" s="0"/>
      <c r="J44" s="0"/>
      <c r="K44" s="0"/>
      <c r="L44" s="0"/>
    </row>
    <row r="45" s="1" customFormat="true" ht="15" hidden="false" customHeight="false" outlineLevel="0" collapsed="false">
      <c r="B45" s="170" t="s">
        <v>714</v>
      </c>
      <c r="C45" s="171" t="n">
        <f aca="false">(((2*(20-5))+(2*(40-5))+10)*((170-20)/12))/100*0.154</f>
        <v>2.1175</v>
      </c>
      <c r="D45" s="172" t="n">
        <f aca="false">C45</f>
        <v>2.1175</v>
      </c>
      <c r="E45" s="157"/>
      <c r="H45" s="0"/>
      <c r="I45" s="0"/>
      <c r="J45" s="0"/>
      <c r="K45" s="0"/>
      <c r="L45" s="0"/>
    </row>
    <row r="46" s="1" customFormat="true" ht="15" hidden="false" customHeight="false" outlineLevel="0" collapsed="false">
      <c r="B46" s="170" t="s">
        <v>715</v>
      </c>
      <c r="C46" s="171" t="n">
        <f aca="false">(((2*(20-5))+(2*(40-5))+10)*((170-20)/12))/100*0.154</f>
        <v>2.1175</v>
      </c>
      <c r="D46" s="172" t="n">
        <f aca="false">C46</f>
        <v>2.1175</v>
      </c>
      <c r="E46" s="157"/>
      <c r="H46" s="0"/>
      <c r="I46" s="0"/>
      <c r="J46" s="0"/>
      <c r="K46" s="0"/>
      <c r="L46" s="0"/>
    </row>
    <row r="47" s="1" customFormat="true" ht="15" hidden="false" customHeight="false" outlineLevel="0" collapsed="false">
      <c r="B47" s="170" t="s">
        <v>716</v>
      </c>
      <c r="C47" s="171" t="n">
        <f aca="false">(((2*(20-5))+(2*(40-5))+10)*((170-20)/12))/100*0.154</f>
        <v>2.1175</v>
      </c>
      <c r="D47" s="172" t="n">
        <f aca="false">C47</f>
        <v>2.1175</v>
      </c>
      <c r="E47" s="157"/>
      <c r="H47" s="0"/>
      <c r="I47" s="0"/>
      <c r="J47" s="0"/>
      <c r="K47" s="0"/>
      <c r="L47" s="0"/>
    </row>
    <row r="48" s="1" customFormat="true" ht="15" hidden="false" customHeight="false" outlineLevel="0" collapsed="false">
      <c r="B48" s="170" t="s">
        <v>717</v>
      </c>
      <c r="C48" s="171" t="n">
        <f aca="false">(((2*(20-5))+(2*(40-5))+10)*((170-20)/12))/100*0.154</f>
        <v>2.1175</v>
      </c>
      <c r="D48" s="172" t="n">
        <f aca="false">C48</f>
        <v>2.1175</v>
      </c>
      <c r="E48" s="157"/>
      <c r="H48" s="0"/>
      <c r="I48" s="0"/>
      <c r="J48" s="0"/>
      <c r="K48" s="0"/>
      <c r="L48" s="0"/>
    </row>
    <row r="49" s="1" customFormat="true" ht="15" hidden="false" customHeight="false" outlineLevel="0" collapsed="false">
      <c r="B49" s="170" t="s">
        <v>718</v>
      </c>
      <c r="C49" s="171" t="n">
        <f aca="false">(((2*(20-5))+(2*(40-5))+10)*((170-20)/12))/100*0.154</f>
        <v>2.1175</v>
      </c>
      <c r="D49" s="172" t="n">
        <f aca="false">C49</f>
        <v>2.1175</v>
      </c>
      <c r="E49" s="157"/>
      <c r="H49" s="0"/>
      <c r="I49" s="0"/>
      <c r="J49" s="0"/>
      <c r="K49" s="0"/>
      <c r="L49" s="0"/>
    </row>
    <row r="50" s="1" customFormat="true" ht="15" hidden="false" customHeight="false" outlineLevel="0" collapsed="false">
      <c r="B50" s="170" t="s">
        <v>719</v>
      </c>
      <c r="C50" s="171" t="n">
        <f aca="false">(((2*(20-5))+(2*(40-5))+10)*((170-20)/12))/100*0.154</f>
        <v>2.1175</v>
      </c>
      <c r="D50" s="172" t="n">
        <f aca="false">C50</f>
        <v>2.1175</v>
      </c>
      <c r="E50" s="157"/>
      <c r="H50" s="0"/>
      <c r="I50" s="0"/>
      <c r="J50" s="0"/>
      <c r="K50" s="0"/>
      <c r="L50" s="0"/>
    </row>
    <row r="51" s="1" customFormat="true" ht="15" hidden="false" customHeight="false" outlineLevel="0" collapsed="false">
      <c r="B51" s="170" t="s">
        <v>720</v>
      </c>
      <c r="C51" s="171" t="n">
        <f aca="false">(((2*(20-5))+(2*(40-5))+10)*((170-20)/12))/100*0.154</f>
        <v>2.1175</v>
      </c>
      <c r="D51" s="172" t="n">
        <f aca="false">C51</f>
        <v>2.1175</v>
      </c>
      <c r="E51" s="157"/>
      <c r="H51" s="0"/>
      <c r="I51" s="0"/>
      <c r="J51" s="0"/>
      <c r="K51" s="0"/>
      <c r="L51" s="0"/>
    </row>
    <row r="52" s="1" customFormat="true" ht="15" hidden="false" customHeight="false" outlineLevel="0" collapsed="false">
      <c r="B52" s="170" t="s">
        <v>721</v>
      </c>
      <c r="C52" s="171" t="n">
        <f aca="false">(((2*(20-5))+(2*(40-5))+10)*((170-20)/12))/100*0.154</f>
        <v>2.1175</v>
      </c>
      <c r="D52" s="172" t="n">
        <f aca="false">C52</f>
        <v>2.1175</v>
      </c>
      <c r="E52" s="157"/>
      <c r="H52" s="0"/>
      <c r="I52" s="0"/>
      <c r="J52" s="0"/>
      <c r="K52" s="0"/>
      <c r="L52" s="0"/>
    </row>
    <row r="53" s="1" customFormat="true" ht="15" hidden="false" customHeight="false" outlineLevel="0" collapsed="false">
      <c r="B53" s="170" t="s">
        <v>722</v>
      </c>
      <c r="C53" s="171" t="n">
        <f aca="false">(((2*(20-5))+(2*(40-5))+10)*((170-20)/12))/100*0.154</f>
        <v>2.1175</v>
      </c>
      <c r="D53" s="172" t="n">
        <f aca="false">C53</f>
        <v>2.1175</v>
      </c>
      <c r="E53" s="157"/>
      <c r="H53" s="0"/>
      <c r="I53" s="0"/>
      <c r="J53" s="0"/>
      <c r="K53" s="0"/>
      <c r="L53" s="0"/>
    </row>
    <row r="54" s="1" customFormat="true" ht="15" hidden="false" customHeight="false" outlineLevel="0" collapsed="false">
      <c r="B54" s="170" t="s">
        <v>723</v>
      </c>
      <c r="C54" s="171" t="n">
        <f aca="false">(((2*(20-5))+(2*(40-5))+10)*((170-20)/12))/100*0.154</f>
        <v>2.1175</v>
      </c>
      <c r="D54" s="172" t="n">
        <f aca="false">C54</f>
        <v>2.1175</v>
      </c>
      <c r="E54" s="157"/>
      <c r="H54" s="0"/>
      <c r="I54" s="0"/>
      <c r="J54" s="0"/>
      <c r="K54" s="0"/>
      <c r="L54" s="0"/>
    </row>
    <row r="55" s="1" customFormat="true" ht="15" hidden="false" customHeight="false" outlineLevel="0" collapsed="false">
      <c r="B55" s="170" t="s">
        <v>724</v>
      </c>
      <c r="C55" s="171" t="n">
        <f aca="false">(((2*(20-5))+(2*(20-5))+10)*((170-20)/12))/100*0.154</f>
        <v>1.3475</v>
      </c>
      <c r="D55" s="172" t="n">
        <f aca="false">C55</f>
        <v>1.3475</v>
      </c>
      <c r="E55" s="157"/>
      <c r="H55" s="0"/>
      <c r="I55" s="0"/>
      <c r="J55" s="0"/>
      <c r="K55" s="0"/>
      <c r="L55" s="0"/>
    </row>
    <row r="56" s="1" customFormat="true" ht="15" hidden="false" customHeight="false" outlineLevel="0" collapsed="false">
      <c r="B56" s="170" t="s">
        <v>725</v>
      </c>
      <c r="C56" s="171" t="n">
        <f aca="false">(((2*(20-5))+(2*(40-5))+10)*((170-20)/12))/100*0.154</f>
        <v>2.1175</v>
      </c>
      <c r="D56" s="172" t="n">
        <f aca="false">C56</f>
        <v>2.1175</v>
      </c>
      <c r="E56" s="157"/>
      <c r="H56" s="0"/>
      <c r="I56" s="0"/>
      <c r="J56" s="0"/>
      <c r="K56" s="0"/>
      <c r="L56" s="0"/>
    </row>
    <row r="57" s="1" customFormat="true" ht="15" hidden="false" customHeight="false" outlineLevel="0" collapsed="false">
      <c r="B57" s="170" t="s">
        <v>726</v>
      </c>
      <c r="C57" s="171" t="n">
        <f aca="false">(((2*(20-5))+(2*(40-5))+10)*((170-20)/12))/100*0.154</f>
        <v>2.1175</v>
      </c>
      <c r="D57" s="172" t="n">
        <f aca="false">C57</f>
        <v>2.1175</v>
      </c>
      <c r="E57" s="157"/>
      <c r="H57" s="0"/>
      <c r="I57" s="0"/>
      <c r="J57" s="0"/>
      <c r="K57" s="0"/>
      <c r="L57" s="0"/>
    </row>
    <row r="58" s="1" customFormat="true" ht="15" hidden="false" customHeight="false" outlineLevel="0" collapsed="false">
      <c r="B58" s="170" t="s">
        <v>727</v>
      </c>
      <c r="C58" s="171" t="n">
        <f aca="false">(((2*(20-5))+(2*(20-5))+10)*((170-20)/12))/100*0.154</f>
        <v>1.3475</v>
      </c>
      <c r="D58" s="172" t="n">
        <f aca="false">C58</f>
        <v>1.3475</v>
      </c>
      <c r="E58" s="157"/>
      <c r="H58" s="0"/>
      <c r="I58" s="0"/>
      <c r="J58" s="0"/>
      <c r="K58" s="0"/>
      <c r="L58" s="0"/>
    </row>
    <row r="59" s="1" customFormat="true" ht="15" hidden="false" customHeight="false" outlineLevel="0" collapsed="false">
      <c r="B59" s="170" t="s">
        <v>728</v>
      </c>
      <c r="C59" s="171" t="n">
        <f aca="false">(((2*(20-5))+(2*(40-5))+10)*((170-20)/12))/100*0.154</f>
        <v>2.1175</v>
      </c>
      <c r="D59" s="172" t="n">
        <f aca="false">C59</f>
        <v>2.1175</v>
      </c>
      <c r="E59" s="157"/>
      <c r="H59" s="0"/>
      <c r="I59" s="0"/>
      <c r="J59" s="0"/>
      <c r="K59" s="0"/>
      <c r="L59" s="0"/>
    </row>
    <row r="60" s="1" customFormat="true" ht="15" hidden="false" customHeight="false" outlineLevel="0" collapsed="false">
      <c r="B60" s="170" t="s">
        <v>729</v>
      </c>
      <c r="C60" s="171" t="n">
        <f aca="false">(((2*(20-5))+(2*(40-5))+10)*((170-20)/12))/100*0.154</f>
        <v>2.1175</v>
      </c>
      <c r="D60" s="172" t="n">
        <f aca="false">C60</f>
        <v>2.1175</v>
      </c>
      <c r="E60" s="157"/>
      <c r="H60" s="0"/>
      <c r="I60" s="0"/>
      <c r="J60" s="0"/>
      <c r="K60" s="0"/>
      <c r="L60" s="0"/>
    </row>
    <row r="61" s="1" customFormat="true" ht="15" hidden="false" customHeight="false" outlineLevel="0" collapsed="false">
      <c r="B61" s="170" t="s">
        <v>730</v>
      </c>
      <c r="C61" s="171" t="n">
        <f aca="false">(((2*(20-5))+(2*(40-5))+10)*((170-20)/12))/100*0.154</f>
        <v>2.1175</v>
      </c>
      <c r="D61" s="172" t="n">
        <f aca="false">C61</f>
        <v>2.1175</v>
      </c>
      <c r="E61" s="157"/>
      <c r="H61" s="0"/>
      <c r="I61" s="0"/>
      <c r="J61" s="0"/>
      <c r="K61" s="0"/>
      <c r="L61" s="0"/>
    </row>
    <row r="62" s="1" customFormat="true" ht="15" hidden="false" customHeight="false" outlineLevel="0" collapsed="false">
      <c r="B62" s="170" t="s">
        <v>731</v>
      </c>
      <c r="C62" s="171" t="n">
        <f aca="false">(((2*(20-5))+(2*(40-5))+10)*((170-20)/12))/100*0.154</f>
        <v>2.1175</v>
      </c>
      <c r="D62" s="172" t="n">
        <f aca="false">C62</f>
        <v>2.1175</v>
      </c>
      <c r="E62" s="157"/>
      <c r="H62" s="0"/>
      <c r="I62" s="0"/>
      <c r="J62" s="0"/>
      <c r="K62" s="0"/>
      <c r="L62" s="0"/>
    </row>
    <row r="63" s="1" customFormat="true" ht="15" hidden="false" customHeight="false" outlineLevel="0" collapsed="false">
      <c r="B63" s="170" t="s">
        <v>732</v>
      </c>
      <c r="C63" s="171" t="n">
        <f aca="false">(((2*(20-5))+(2*(40-5))+10)*((170-20)/12))/100*0.154</f>
        <v>2.1175</v>
      </c>
      <c r="D63" s="172" t="n">
        <f aca="false">C63</f>
        <v>2.1175</v>
      </c>
      <c r="E63" s="157"/>
      <c r="H63" s="0"/>
      <c r="I63" s="0"/>
      <c r="J63" s="0"/>
      <c r="K63" s="0"/>
      <c r="L63" s="0"/>
    </row>
    <row r="64" s="1" customFormat="true" ht="15" hidden="false" customHeight="false" outlineLevel="0" collapsed="false">
      <c r="B64" s="170" t="s">
        <v>733</v>
      </c>
      <c r="C64" s="171" t="n">
        <f aca="false">(((2*(20-5))+(2*(40-5))+10)*((170-20)/12))/100*0.154</f>
        <v>2.1175</v>
      </c>
      <c r="D64" s="172" t="n">
        <f aca="false">C64</f>
        <v>2.1175</v>
      </c>
      <c r="E64" s="157"/>
      <c r="H64" s="0"/>
      <c r="I64" s="0"/>
      <c r="J64" s="0"/>
      <c r="K64" s="0"/>
      <c r="L64" s="0"/>
    </row>
    <row r="65" s="1" customFormat="true" ht="15" hidden="false" customHeight="false" outlineLevel="0" collapsed="false">
      <c r="B65" s="170" t="s">
        <v>734</v>
      </c>
      <c r="C65" s="171" t="n">
        <f aca="false">(((2*(20-5))+(2*(40-5))+10)*((170-20)/12))/100*0.154</f>
        <v>2.1175</v>
      </c>
      <c r="D65" s="172" t="n">
        <f aca="false">C65</f>
        <v>2.1175</v>
      </c>
      <c r="E65" s="157"/>
      <c r="H65" s="0"/>
      <c r="I65" s="0"/>
      <c r="J65" s="0"/>
      <c r="K65" s="0"/>
      <c r="L65" s="0"/>
    </row>
    <row r="66" s="1" customFormat="true" ht="15" hidden="false" customHeight="false" outlineLevel="0" collapsed="false">
      <c r="B66" s="170" t="s">
        <v>735</v>
      </c>
      <c r="C66" s="171" t="n">
        <f aca="false">(((2*(20-5))+(2*(40-5))+10)*((170-20)/12))/100*0.154</f>
        <v>2.1175</v>
      </c>
      <c r="D66" s="172" t="n">
        <f aca="false">C66</f>
        <v>2.1175</v>
      </c>
      <c r="E66" s="157"/>
      <c r="H66" s="0"/>
      <c r="I66" s="0"/>
      <c r="J66" s="0"/>
      <c r="K66" s="0"/>
      <c r="L66" s="0"/>
    </row>
    <row r="67" s="1" customFormat="true" ht="15" hidden="false" customHeight="false" outlineLevel="0" collapsed="false">
      <c r="B67" s="170" t="s">
        <v>736</v>
      </c>
      <c r="C67" s="171" t="n">
        <f aca="false">(((2*(20-5))+(2*(40-5))+10)*((170-20)/12))/100*0.154</f>
        <v>2.1175</v>
      </c>
      <c r="D67" s="172" t="n">
        <f aca="false">C67</f>
        <v>2.1175</v>
      </c>
      <c r="E67" s="157"/>
      <c r="H67" s="0"/>
      <c r="I67" s="0"/>
      <c r="J67" s="0"/>
      <c r="K67" s="0"/>
      <c r="L67" s="0"/>
    </row>
    <row r="68" s="1" customFormat="true" ht="15" hidden="false" customHeight="false" outlineLevel="0" collapsed="false">
      <c r="B68" s="170" t="s">
        <v>737</v>
      </c>
      <c r="C68" s="171" t="n">
        <f aca="false">(((2*(20-5))+(2*(40-5))+10)*((170-20)/12))/100*0.154</f>
        <v>2.1175</v>
      </c>
      <c r="D68" s="172" t="n">
        <f aca="false">C68</f>
        <v>2.1175</v>
      </c>
      <c r="E68" s="157"/>
      <c r="H68" s="0"/>
      <c r="I68" s="0"/>
      <c r="J68" s="0"/>
      <c r="K68" s="0"/>
      <c r="L68" s="0"/>
    </row>
    <row r="69" s="1" customFormat="true" ht="15" hidden="false" customHeight="false" outlineLevel="0" collapsed="false">
      <c r="B69" s="170" t="s">
        <v>738</v>
      </c>
      <c r="C69" s="171" t="n">
        <f aca="false">(((2*(20-5))+(2*(40-5))+10)*((170-20)/12))/100*0.154</f>
        <v>2.1175</v>
      </c>
      <c r="D69" s="172" t="n">
        <f aca="false">C69</f>
        <v>2.1175</v>
      </c>
      <c r="E69" s="157"/>
      <c r="H69" s="0"/>
      <c r="I69" s="0"/>
      <c r="J69" s="0"/>
      <c r="K69" s="0"/>
      <c r="L69" s="0"/>
    </row>
    <row r="70" s="1" customFormat="true" ht="15" hidden="false" customHeight="false" outlineLevel="0" collapsed="false">
      <c r="B70" s="170" t="s">
        <v>739</v>
      </c>
      <c r="C70" s="171" t="n">
        <f aca="false">(((2*(20-5))+(2*(70-5))+10)*((170-20)/12))/100*0.154</f>
        <v>3.2725</v>
      </c>
      <c r="D70" s="172" t="n">
        <f aca="false">C70</f>
        <v>3.2725</v>
      </c>
      <c r="E70" s="157"/>
      <c r="H70" s="0"/>
      <c r="I70" s="0"/>
      <c r="J70" s="0"/>
      <c r="K70" s="0"/>
      <c r="L70" s="0"/>
    </row>
    <row r="71" s="1" customFormat="true" ht="15" hidden="false" customHeight="false" outlineLevel="0" collapsed="false">
      <c r="B71" s="170" t="s">
        <v>740</v>
      </c>
      <c r="C71" s="171" t="n">
        <f aca="false">(((2*(20-5))+(2*(40-5))+10)*((170-20)/12))/100*0.154</f>
        <v>2.1175</v>
      </c>
      <c r="D71" s="172" t="n">
        <f aca="false">C71</f>
        <v>2.1175</v>
      </c>
      <c r="E71" s="157"/>
      <c r="H71" s="0"/>
      <c r="I71" s="0"/>
      <c r="J71" s="0"/>
      <c r="K71" s="0"/>
      <c r="L71" s="0"/>
    </row>
    <row r="72" s="1" customFormat="true" ht="15" hidden="false" customHeight="false" outlineLevel="0" collapsed="false">
      <c r="B72" s="170" t="s">
        <v>741</v>
      </c>
      <c r="C72" s="171" t="n">
        <f aca="false">(((2*(20-5))+(2*(40-5))+10)*((170-20)/12))/100*0.154</f>
        <v>2.1175</v>
      </c>
      <c r="D72" s="172" t="n">
        <f aca="false">C72</f>
        <v>2.1175</v>
      </c>
      <c r="E72" s="157"/>
      <c r="H72" s="0"/>
      <c r="I72" s="0"/>
      <c r="J72" s="0"/>
      <c r="K72" s="0"/>
      <c r="L72" s="0"/>
    </row>
    <row r="73" s="1" customFormat="true" ht="15" hidden="false" customHeight="false" outlineLevel="0" collapsed="false">
      <c r="B73" s="170" t="s">
        <v>742</v>
      </c>
      <c r="C73" s="171" t="n">
        <f aca="false">(((2*(20-5))+(2*(40-5))+10)*((170-20)/12))/100*0.154</f>
        <v>2.1175</v>
      </c>
      <c r="D73" s="172" t="n">
        <f aca="false">C73</f>
        <v>2.1175</v>
      </c>
      <c r="E73" s="157"/>
      <c r="H73" s="0"/>
      <c r="I73" s="0"/>
      <c r="J73" s="0"/>
      <c r="K73" s="0"/>
      <c r="L73" s="0"/>
    </row>
    <row r="74" s="1" customFormat="true" ht="15" hidden="false" customHeight="false" outlineLevel="0" collapsed="false">
      <c r="B74" s="170" t="s">
        <v>743</v>
      </c>
      <c r="C74" s="171" t="n">
        <f aca="false">(((2*(20-5))+(2*(40-5))+10)*((170-20)/12))/100*0.154</f>
        <v>2.1175</v>
      </c>
      <c r="D74" s="172" t="n">
        <f aca="false">C74</f>
        <v>2.1175</v>
      </c>
      <c r="E74" s="157"/>
      <c r="H74" s="0"/>
      <c r="I74" s="0"/>
      <c r="J74" s="0"/>
      <c r="K74" s="0"/>
      <c r="L74" s="0"/>
    </row>
    <row r="75" s="1" customFormat="true" ht="15" hidden="false" customHeight="false" outlineLevel="0" collapsed="false">
      <c r="B75" s="170" t="s">
        <v>744</v>
      </c>
      <c r="C75" s="171" t="n">
        <f aca="false">(((2*(20-5))+(2*(40-5))+10)*((170-20)/12))/100*0.154</f>
        <v>2.1175</v>
      </c>
      <c r="D75" s="172" t="n">
        <f aca="false">C75</f>
        <v>2.1175</v>
      </c>
      <c r="E75" s="157"/>
      <c r="H75" s="0"/>
      <c r="I75" s="0"/>
      <c r="J75" s="0"/>
      <c r="K75" s="0"/>
      <c r="L75" s="0"/>
    </row>
    <row r="76" s="1" customFormat="true" ht="15" hidden="false" customHeight="false" outlineLevel="0" collapsed="false">
      <c r="B76" s="170" t="s">
        <v>745</v>
      </c>
      <c r="C76" s="171" t="n">
        <f aca="false">(((2*(20-5))+(2*(40-5))+10)*((170-20)/12))/100*0.154</f>
        <v>2.1175</v>
      </c>
      <c r="D76" s="172" t="n">
        <f aca="false">C76</f>
        <v>2.1175</v>
      </c>
      <c r="E76" s="157"/>
      <c r="H76" s="0"/>
      <c r="I76" s="0"/>
      <c r="J76" s="0"/>
      <c r="K76" s="0"/>
      <c r="L76" s="0"/>
    </row>
    <row r="77" s="1" customFormat="true" ht="15" hidden="false" customHeight="false" outlineLevel="0" collapsed="false">
      <c r="B77" s="170" t="s">
        <v>746</v>
      </c>
      <c r="C77" s="171" t="n">
        <f aca="false">(((2*(20-5))+(2*(40-5))+10)*((170-20)/12))/100*0.154</f>
        <v>2.1175</v>
      </c>
      <c r="D77" s="172" t="n">
        <f aca="false">C77</f>
        <v>2.1175</v>
      </c>
      <c r="E77" s="157"/>
      <c r="H77" s="0"/>
      <c r="I77" s="0"/>
      <c r="J77" s="0"/>
      <c r="K77" s="0"/>
      <c r="L77" s="0"/>
    </row>
    <row r="78" s="1" customFormat="true" ht="26.85" hidden="false" customHeight="false" outlineLevel="0" collapsed="false">
      <c r="B78" s="154" t="s">
        <v>107</v>
      </c>
      <c r="C78" s="155" t="str">
        <f aca="false">VLOOKUP(B78,'MEDIÇÃO 2'!$A$20:$C$362,2,0)</f>
        <v>ARMAÇÃO DE BLOCO, VIGA BALDRAME OU SAPATA UTILIZANDO AÇO CA-50 DE 10 MM - MONTAGEM. AF_06/2017</v>
      </c>
      <c r="D78" s="156" t="str">
        <f aca="false">VLOOKUP(B78,'MEDIÇÃO 2'!$A$20:$C$79,3,0)</f>
        <v>KG</v>
      </c>
      <c r="E78" s="157" t="n">
        <f aca="false">SUM(D79:D121)</f>
        <v>711.4206</v>
      </c>
      <c r="H78" s="0"/>
      <c r="I78" s="0"/>
      <c r="J78" s="0"/>
      <c r="K78" s="0"/>
      <c r="L78" s="0"/>
    </row>
    <row r="79" s="1" customFormat="true" ht="15" hidden="false" customHeight="true" outlineLevel="0" collapsed="false">
      <c r="B79" s="166" t="s">
        <v>747</v>
      </c>
      <c r="C79" s="166" t="n">
        <v>445</v>
      </c>
      <c r="D79" s="167" t="n">
        <v>445</v>
      </c>
      <c r="E79" s="157"/>
      <c r="H79" s="0"/>
      <c r="I79" s="0"/>
      <c r="J79" s="0"/>
      <c r="K79" s="0"/>
      <c r="L79" s="0"/>
    </row>
    <row r="80" s="1" customFormat="true" ht="15" hidden="false" customHeight="true" outlineLevel="0" collapsed="false">
      <c r="B80" s="173" t="s">
        <v>748</v>
      </c>
      <c r="C80" s="174" t="s">
        <v>749</v>
      </c>
      <c r="D80" s="175" t="s">
        <v>750</v>
      </c>
      <c r="E80" s="157"/>
      <c r="H80" s="0"/>
      <c r="I80" s="0"/>
      <c r="J80" s="0"/>
      <c r="K80" s="0"/>
      <c r="L80" s="0"/>
    </row>
    <row r="81" s="1" customFormat="true" ht="15" hidden="false" customHeight="true" outlineLevel="0" collapsed="false">
      <c r="B81" s="170" t="s">
        <v>706</v>
      </c>
      <c r="C81" s="171" t="n">
        <f aca="false">1.7*12*0.617</f>
        <v>12.5868</v>
      </c>
      <c r="D81" s="171" t="n">
        <f aca="false">C81</f>
        <v>12.5868</v>
      </c>
      <c r="E81" s="157"/>
      <c r="H81" s="0"/>
      <c r="I81" s="0"/>
      <c r="J81" s="0"/>
      <c r="K81" s="0"/>
      <c r="L81" s="0"/>
    </row>
    <row r="82" s="1" customFormat="true" ht="15" hidden="false" customHeight="true" outlineLevel="0" collapsed="false">
      <c r="B82" s="170" t="s">
        <v>707</v>
      </c>
      <c r="C82" s="171" t="n">
        <f aca="false">1.7*6*0.617</f>
        <v>6.2934</v>
      </c>
      <c r="D82" s="171" t="n">
        <f aca="false">C82</f>
        <v>6.2934</v>
      </c>
      <c r="E82" s="157"/>
      <c r="H82" s="0"/>
      <c r="I82" s="0"/>
      <c r="J82" s="0"/>
      <c r="K82" s="0"/>
      <c r="L82" s="0"/>
    </row>
    <row r="83" s="1" customFormat="true" ht="15" hidden="false" customHeight="true" outlineLevel="0" collapsed="false">
      <c r="B83" s="170" t="s">
        <v>708</v>
      </c>
      <c r="C83" s="171" t="n">
        <f aca="false">1.7*6*0.617</f>
        <v>6.2934</v>
      </c>
      <c r="D83" s="171" t="n">
        <f aca="false">C83</f>
        <v>6.2934</v>
      </c>
      <c r="E83" s="157"/>
      <c r="H83" s="0"/>
      <c r="I83" s="0"/>
      <c r="J83" s="0"/>
      <c r="K83" s="0"/>
      <c r="L83" s="0"/>
    </row>
    <row r="84" s="1" customFormat="true" ht="15" hidden="false" customHeight="true" outlineLevel="0" collapsed="false">
      <c r="B84" s="170" t="s">
        <v>709</v>
      </c>
      <c r="C84" s="171" t="n">
        <f aca="false">1.7*6*0.617</f>
        <v>6.2934</v>
      </c>
      <c r="D84" s="171" t="n">
        <f aca="false">C84</f>
        <v>6.2934</v>
      </c>
      <c r="E84" s="157"/>
      <c r="H84" s="0"/>
      <c r="I84" s="0"/>
      <c r="J84" s="0"/>
      <c r="K84" s="0"/>
      <c r="L84" s="0"/>
    </row>
    <row r="85" s="1" customFormat="true" ht="15" hidden="false" customHeight="true" outlineLevel="0" collapsed="false">
      <c r="B85" s="170" t="s">
        <v>710</v>
      </c>
      <c r="C85" s="171" t="n">
        <f aca="false">1.7*6*0.617</f>
        <v>6.2934</v>
      </c>
      <c r="D85" s="171" t="n">
        <f aca="false">C85</f>
        <v>6.2934</v>
      </c>
      <c r="E85" s="157"/>
      <c r="H85" s="0"/>
      <c r="I85" s="0"/>
      <c r="J85" s="0"/>
      <c r="K85" s="0"/>
      <c r="L85" s="0"/>
    </row>
    <row r="86" s="1" customFormat="true" ht="15" hidden="false" customHeight="true" outlineLevel="0" collapsed="false">
      <c r="B86" s="170" t="s">
        <v>711</v>
      </c>
      <c r="C86" s="171" t="n">
        <f aca="false">1.7*6*0.617</f>
        <v>6.2934</v>
      </c>
      <c r="D86" s="171" t="n">
        <f aca="false">C86</f>
        <v>6.2934</v>
      </c>
      <c r="E86" s="157"/>
      <c r="H86" s="0"/>
      <c r="I86" s="0"/>
      <c r="J86" s="0"/>
      <c r="K86" s="0"/>
      <c r="L86" s="0"/>
    </row>
    <row r="87" s="1" customFormat="true" ht="15" hidden="false" customHeight="true" outlineLevel="0" collapsed="false">
      <c r="B87" s="170" t="s">
        <v>712</v>
      </c>
      <c r="C87" s="171" t="n">
        <f aca="false">1.7*6*0.617</f>
        <v>6.2934</v>
      </c>
      <c r="D87" s="171" t="n">
        <f aca="false">C87</f>
        <v>6.2934</v>
      </c>
      <c r="E87" s="157"/>
      <c r="H87" s="0"/>
      <c r="I87" s="0"/>
      <c r="J87" s="0"/>
      <c r="K87" s="0"/>
      <c r="L87" s="0"/>
    </row>
    <row r="88" s="1" customFormat="true" ht="15" hidden="false" customHeight="true" outlineLevel="0" collapsed="false">
      <c r="B88" s="170" t="s">
        <v>713</v>
      </c>
      <c r="C88" s="171" t="n">
        <f aca="false">1.7*6*0.617</f>
        <v>6.2934</v>
      </c>
      <c r="D88" s="171" t="n">
        <f aca="false">C88</f>
        <v>6.2934</v>
      </c>
      <c r="E88" s="157"/>
      <c r="H88" s="0"/>
      <c r="I88" s="0"/>
      <c r="J88" s="0"/>
      <c r="K88" s="0"/>
      <c r="L88" s="0"/>
    </row>
    <row r="89" s="1" customFormat="true" ht="15" hidden="false" customHeight="true" outlineLevel="0" collapsed="false">
      <c r="B89" s="170" t="s">
        <v>714</v>
      </c>
      <c r="C89" s="171" t="s">
        <v>751</v>
      </c>
      <c r="D89" s="171" t="n">
        <v>0</v>
      </c>
      <c r="E89" s="157"/>
      <c r="H89" s="0"/>
      <c r="I89" s="0"/>
      <c r="J89" s="0"/>
      <c r="K89" s="0"/>
      <c r="L89" s="0"/>
    </row>
    <row r="90" s="1" customFormat="true" ht="15" hidden="false" customHeight="true" outlineLevel="0" collapsed="false">
      <c r="B90" s="170" t="s">
        <v>715</v>
      </c>
      <c r="C90" s="171" t="n">
        <f aca="false">1.7*6*0.617</f>
        <v>6.2934</v>
      </c>
      <c r="D90" s="171" t="n">
        <f aca="false">C90</f>
        <v>6.2934</v>
      </c>
      <c r="E90" s="157"/>
      <c r="H90" s="0"/>
      <c r="I90" s="0"/>
      <c r="J90" s="0"/>
      <c r="K90" s="0"/>
      <c r="L90" s="0"/>
    </row>
    <row r="91" s="1" customFormat="true" ht="15" hidden="false" customHeight="true" outlineLevel="0" collapsed="false">
      <c r="B91" s="170" t="s">
        <v>716</v>
      </c>
      <c r="C91" s="171" t="n">
        <f aca="false">1.7*6*0.617</f>
        <v>6.2934</v>
      </c>
      <c r="D91" s="171" t="n">
        <f aca="false">C91</f>
        <v>6.2934</v>
      </c>
      <c r="E91" s="157"/>
      <c r="H91" s="0"/>
      <c r="I91" s="0"/>
      <c r="J91" s="0"/>
      <c r="K91" s="0"/>
      <c r="L91" s="0"/>
    </row>
    <row r="92" s="1" customFormat="true" ht="15" hidden="false" customHeight="true" outlineLevel="0" collapsed="false">
      <c r="B92" s="170" t="s">
        <v>717</v>
      </c>
      <c r="C92" s="171" t="n">
        <f aca="false">1.7*6*0.617</f>
        <v>6.2934</v>
      </c>
      <c r="D92" s="171" t="n">
        <f aca="false">C92</f>
        <v>6.2934</v>
      </c>
      <c r="E92" s="157"/>
      <c r="H92" s="0"/>
      <c r="I92" s="0"/>
      <c r="J92" s="0"/>
      <c r="K92" s="0"/>
      <c r="L92" s="0"/>
    </row>
    <row r="93" s="1" customFormat="true" ht="15" hidden="false" customHeight="true" outlineLevel="0" collapsed="false">
      <c r="B93" s="170" t="s">
        <v>718</v>
      </c>
      <c r="C93" s="171" t="n">
        <f aca="false">1.7*6*0.617</f>
        <v>6.2934</v>
      </c>
      <c r="D93" s="171" t="n">
        <f aca="false">C93</f>
        <v>6.2934</v>
      </c>
      <c r="E93" s="157"/>
      <c r="H93" s="0"/>
      <c r="I93" s="0"/>
      <c r="J93" s="0"/>
      <c r="K93" s="0"/>
      <c r="L93" s="0"/>
    </row>
    <row r="94" s="1" customFormat="true" ht="15" hidden="false" customHeight="true" outlineLevel="0" collapsed="false">
      <c r="B94" s="170" t="s">
        <v>719</v>
      </c>
      <c r="C94" s="171" t="n">
        <f aca="false">1.7*6*0.617</f>
        <v>6.2934</v>
      </c>
      <c r="D94" s="171" t="n">
        <f aca="false">C94</f>
        <v>6.2934</v>
      </c>
      <c r="E94" s="157"/>
      <c r="H94" s="0"/>
      <c r="I94" s="0"/>
      <c r="J94" s="0"/>
      <c r="K94" s="0"/>
      <c r="L94" s="0"/>
    </row>
    <row r="95" s="1" customFormat="true" ht="15" hidden="false" customHeight="true" outlineLevel="0" collapsed="false">
      <c r="B95" s="170" t="s">
        <v>720</v>
      </c>
      <c r="C95" s="171" t="n">
        <f aca="false">1.7*6*0.617</f>
        <v>6.2934</v>
      </c>
      <c r="D95" s="171" t="n">
        <f aca="false">C95</f>
        <v>6.2934</v>
      </c>
      <c r="E95" s="157"/>
      <c r="H95" s="0"/>
      <c r="I95" s="0"/>
      <c r="J95" s="0"/>
      <c r="K95" s="0"/>
      <c r="L95" s="0"/>
    </row>
    <row r="96" s="1" customFormat="true" ht="15" hidden="false" customHeight="true" outlineLevel="0" collapsed="false">
      <c r="B96" s="170" t="s">
        <v>721</v>
      </c>
      <c r="C96" s="171" t="n">
        <f aca="false">1.7*6*0.617</f>
        <v>6.2934</v>
      </c>
      <c r="D96" s="171" t="n">
        <f aca="false">C96</f>
        <v>6.2934</v>
      </c>
      <c r="E96" s="157"/>
      <c r="H96" s="0"/>
      <c r="I96" s="0"/>
      <c r="J96" s="0"/>
      <c r="K96" s="0"/>
      <c r="L96" s="0"/>
    </row>
    <row r="97" s="1" customFormat="true" ht="15" hidden="false" customHeight="true" outlineLevel="0" collapsed="false">
      <c r="B97" s="170" t="s">
        <v>722</v>
      </c>
      <c r="C97" s="171" t="n">
        <f aca="false">1.7*6*0.617</f>
        <v>6.2934</v>
      </c>
      <c r="D97" s="171" t="n">
        <f aca="false">C97</f>
        <v>6.2934</v>
      </c>
      <c r="E97" s="157"/>
      <c r="H97" s="0"/>
      <c r="I97" s="0"/>
      <c r="J97" s="0"/>
      <c r="K97" s="0"/>
      <c r="L97" s="0"/>
    </row>
    <row r="98" s="1" customFormat="true" ht="15" hidden="false" customHeight="true" outlineLevel="0" collapsed="false">
      <c r="B98" s="170" t="s">
        <v>723</v>
      </c>
      <c r="C98" s="171" t="n">
        <f aca="false">1.7*6*0.617</f>
        <v>6.2934</v>
      </c>
      <c r="D98" s="171" t="n">
        <f aca="false">C98</f>
        <v>6.2934</v>
      </c>
      <c r="E98" s="157"/>
      <c r="H98" s="0"/>
      <c r="I98" s="0"/>
      <c r="J98" s="0"/>
      <c r="K98" s="0"/>
      <c r="L98" s="0"/>
    </row>
    <row r="99" s="1" customFormat="true" ht="15" hidden="false" customHeight="true" outlineLevel="0" collapsed="false">
      <c r="B99" s="170" t="s">
        <v>724</v>
      </c>
      <c r="C99" s="171" t="n">
        <f aca="false">1.7*8*0.617</f>
        <v>8.3912</v>
      </c>
      <c r="D99" s="171" t="n">
        <f aca="false">C99</f>
        <v>8.3912</v>
      </c>
      <c r="E99" s="157"/>
      <c r="H99" s="0"/>
      <c r="I99" s="0"/>
      <c r="J99" s="0"/>
      <c r="K99" s="0"/>
      <c r="L99" s="0"/>
    </row>
    <row r="100" s="1" customFormat="true" ht="15" hidden="false" customHeight="true" outlineLevel="0" collapsed="false">
      <c r="B100" s="170" t="s">
        <v>725</v>
      </c>
      <c r="C100" s="171" t="s">
        <v>751</v>
      </c>
      <c r="D100" s="171" t="n">
        <v>0</v>
      </c>
      <c r="E100" s="157"/>
      <c r="H100" s="0"/>
      <c r="I100" s="0"/>
      <c r="J100" s="0"/>
      <c r="K100" s="0"/>
      <c r="L100" s="0"/>
    </row>
    <row r="101" s="1" customFormat="true" ht="15" hidden="false" customHeight="true" outlineLevel="0" collapsed="false">
      <c r="B101" s="170" t="s">
        <v>726</v>
      </c>
      <c r="C101" s="171" t="n">
        <f aca="false">1.7*6*0.617</f>
        <v>6.2934</v>
      </c>
      <c r="D101" s="171" t="n">
        <f aca="false">C101</f>
        <v>6.2934</v>
      </c>
      <c r="E101" s="157"/>
      <c r="H101" s="0"/>
      <c r="I101" s="0"/>
      <c r="J101" s="0"/>
      <c r="K101" s="0"/>
      <c r="L101" s="0"/>
    </row>
    <row r="102" s="1" customFormat="true" ht="15" hidden="false" customHeight="true" outlineLevel="0" collapsed="false">
      <c r="B102" s="170" t="s">
        <v>727</v>
      </c>
      <c r="C102" s="171" t="n">
        <f aca="false">1.7*8*0.617</f>
        <v>8.3912</v>
      </c>
      <c r="D102" s="171" t="n">
        <f aca="false">C102</f>
        <v>8.3912</v>
      </c>
      <c r="E102" s="157"/>
      <c r="H102" s="0"/>
      <c r="I102" s="0"/>
      <c r="J102" s="0"/>
      <c r="K102" s="0"/>
      <c r="L102" s="0"/>
    </row>
    <row r="103" s="1" customFormat="true" ht="15" hidden="false" customHeight="true" outlineLevel="0" collapsed="false">
      <c r="B103" s="170" t="s">
        <v>728</v>
      </c>
      <c r="C103" s="171" t="s">
        <v>751</v>
      </c>
      <c r="D103" s="171" t="n">
        <v>0</v>
      </c>
      <c r="E103" s="157"/>
      <c r="H103" s="0"/>
      <c r="I103" s="0"/>
      <c r="J103" s="0"/>
      <c r="K103" s="0"/>
      <c r="L103" s="0"/>
    </row>
    <row r="104" s="1" customFormat="true" ht="15" hidden="false" customHeight="true" outlineLevel="0" collapsed="false">
      <c r="B104" s="170" t="s">
        <v>729</v>
      </c>
      <c r="C104" s="171" t="n">
        <f aca="false">1.7*6*0.617</f>
        <v>6.2934</v>
      </c>
      <c r="D104" s="171" t="n">
        <f aca="false">C104</f>
        <v>6.2934</v>
      </c>
      <c r="E104" s="157"/>
      <c r="H104" s="0"/>
      <c r="I104" s="0"/>
      <c r="J104" s="0"/>
      <c r="K104" s="0"/>
      <c r="L104" s="0"/>
    </row>
    <row r="105" s="1" customFormat="true" ht="15" hidden="false" customHeight="true" outlineLevel="0" collapsed="false">
      <c r="B105" s="170" t="s">
        <v>730</v>
      </c>
      <c r="C105" s="171" t="n">
        <f aca="false">1.7*6*0.617</f>
        <v>6.2934</v>
      </c>
      <c r="D105" s="171" t="n">
        <f aca="false">C105</f>
        <v>6.2934</v>
      </c>
      <c r="E105" s="157"/>
      <c r="H105" s="0"/>
      <c r="I105" s="0"/>
      <c r="J105" s="0"/>
      <c r="K105" s="0"/>
      <c r="L105" s="0"/>
    </row>
    <row r="106" s="1" customFormat="true" ht="15" hidden="false" customHeight="true" outlineLevel="0" collapsed="false">
      <c r="B106" s="170" t="s">
        <v>731</v>
      </c>
      <c r="C106" s="171" t="n">
        <f aca="false">1.7*6*0.617</f>
        <v>6.2934</v>
      </c>
      <c r="D106" s="171" t="n">
        <f aca="false">C106</f>
        <v>6.2934</v>
      </c>
      <c r="E106" s="157"/>
      <c r="H106" s="0"/>
      <c r="I106" s="0"/>
      <c r="J106" s="0"/>
      <c r="K106" s="0"/>
      <c r="L106" s="0"/>
    </row>
    <row r="107" s="1" customFormat="true" ht="15" hidden="false" customHeight="true" outlineLevel="0" collapsed="false">
      <c r="B107" s="170" t="s">
        <v>732</v>
      </c>
      <c r="C107" s="171" t="n">
        <f aca="false">1.7*6*0.617</f>
        <v>6.2934</v>
      </c>
      <c r="D107" s="171" t="n">
        <f aca="false">C107</f>
        <v>6.2934</v>
      </c>
      <c r="E107" s="157"/>
      <c r="H107" s="0"/>
      <c r="I107" s="0"/>
      <c r="J107" s="0"/>
      <c r="K107" s="0"/>
      <c r="L107" s="0"/>
    </row>
    <row r="108" s="1" customFormat="true" ht="15" hidden="false" customHeight="true" outlineLevel="0" collapsed="false">
      <c r="B108" s="170" t="s">
        <v>733</v>
      </c>
      <c r="C108" s="171" t="n">
        <f aca="false">1.7*6*0.617</f>
        <v>6.2934</v>
      </c>
      <c r="D108" s="171" t="n">
        <f aca="false">C108</f>
        <v>6.2934</v>
      </c>
      <c r="E108" s="157"/>
      <c r="H108" s="0"/>
      <c r="I108" s="0"/>
      <c r="J108" s="0"/>
      <c r="K108" s="0"/>
      <c r="L108" s="0"/>
    </row>
    <row r="109" s="1" customFormat="true" ht="15" hidden="false" customHeight="true" outlineLevel="0" collapsed="false">
      <c r="B109" s="170" t="s">
        <v>734</v>
      </c>
      <c r="C109" s="171" t="n">
        <f aca="false">1.7*8*0.617</f>
        <v>8.3912</v>
      </c>
      <c r="D109" s="171" t="n">
        <f aca="false">C109</f>
        <v>8.3912</v>
      </c>
      <c r="E109" s="157"/>
      <c r="H109" s="0"/>
      <c r="I109" s="0"/>
      <c r="J109" s="0"/>
      <c r="K109" s="0"/>
      <c r="L109" s="0"/>
    </row>
    <row r="110" s="1" customFormat="true" ht="15" hidden="false" customHeight="true" outlineLevel="0" collapsed="false">
      <c r="B110" s="170" t="s">
        <v>735</v>
      </c>
      <c r="C110" s="171" t="n">
        <f aca="false">1.7*8*0.617</f>
        <v>8.3912</v>
      </c>
      <c r="D110" s="171" t="n">
        <f aca="false">C110</f>
        <v>8.3912</v>
      </c>
      <c r="E110" s="157"/>
      <c r="H110" s="0"/>
      <c r="I110" s="0"/>
      <c r="J110" s="0"/>
      <c r="K110" s="0"/>
      <c r="L110" s="0"/>
    </row>
    <row r="111" s="1" customFormat="true" ht="15" hidden="false" customHeight="true" outlineLevel="0" collapsed="false">
      <c r="B111" s="170" t="s">
        <v>736</v>
      </c>
      <c r="C111" s="171" t="n">
        <f aca="false">1.7*8*0.617</f>
        <v>8.3912</v>
      </c>
      <c r="D111" s="171" t="n">
        <f aca="false">C111</f>
        <v>8.3912</v>
      </c>
      <c r="E111" s="157"/>
      <c r="H111" s="0"/>
      <c r="I111" s="0"/>
      <c r="J111" s="0"/>
      <c r="K111" s="0"/>
      <c r="L111" s="0"/>
    </row>
    <row r="112" s="1" customFormat="true" ht="15" hidden="false" customHeight="true" outlineLevel="0" collapsed="false">
      <c r="B112" s="170" t="s">
        <v>737</v>
      </c>
      <c r="C112" s="171" t="n">
        <f aca="false">1.7*8*0.617</f>
        <v>8.3912</v>
      </c>
      <c r="D112" s="171" t="n">
        <f aca="false">C112</f>
        <v>8.3912</v>
      </c>
      <c r="E112" s="157"/>
      <c r="H112" s="0"/>
      <c r="I112" s="0"/>
      <c r="J112" s="0"/>
      <c r="K112" s="0"/>
      <c r="L112" s="0"/>
    </row>
    <row r="113" s="1" customFormat="true" ht="15" hidden="false" customHeight="true" outlineLevel="0" collapsed="false">
      <c r="B113" s="170" t="s">
        <v>738</v>
      </c>
      <c r="C113" s="171" t="n">
        <f aca="false">1.7*6*0.617</f>
        <v>6.2934</v>
      </c>
      <c r="D113" s="171" t="n">
        <f aca="false">C113</f>
        <v>6.2934</v>
      </c>
      <c r="E113" s="157"/>
      <c r="H113" s="0"/>
      <c r="I113" s="0"/>
      <c r="J113" s="0"/>
      <c r="K113" s="0"/>
      <c r="L113" s="0"/>
    </row>
    <row r="114" s="1" customFormat="true" ht="15" hidden="false" customHeight="true" outlineLevel="0" collapsed="false">
      <c r="B114" s="170" t="s">
        <v>739</v>
      </c>
      <c r="C114" s="171" t="n">
        <f aca="false">1.7*12*0.617</f>
        <v>12.5868</v>
      </c>
      <c r="D114" s="171" t="n">
        <f aca="false">C114</f>
        <v>12.5868</v>
      </c>
      <c r="E114" s="157"/>
      <c r="H114" s="0"/>
      <c r="I114" s="0"/>
      <c r="J114" s="0"/>
      <c r="K114" s="0"/>
      <c r="L114" s="0"/>
    </row>
    <row r="115" s="1" customFormat="true" ht="15" hidden="false" customHeight="true" outlineLevel="0" collapsed="false">
      <c r="B115" s="170" t="s">
        <v>740</v>
      </c>
      <c r="C115" s="171" t="n">
        <f aca="false">1.7*6*0.617</f>
        <v>6.2934</v>
      </c>
      <c r="D115" s="171" t="n">
        <f aca="false">C115</f>
        <v>6.2934</v>
      </c>
      <c r="E115" s="157"/>
      <c r="H115" s="0"/>
      <c r="I115" s="0"/>
      <c r="J115" s="0"/>
      <c r="K115" s="0"/>
      <c r="L115" s="0"/>
    </row>
    <row r="116" s="1" customFormat="true" ht="15" hidden="false" customHeight="true" outlineLevel="0" collapsed="false">
      <c r="B116" s="170" t="s">
        <v>741</v>
      </c>
      <c r="C116" s="171" t="n">
        <f aca="false">1.7*6*0.617</f>
        <v>6.2934</v>
      </c>
      <c r="D116" s="171" t="n">
        <f aca="false">C116</f>
        <v>6.2934</v>
      </c>
      <c r="E116" s="157"/>
      <c r="H116" s="0"/>
      <c r="I116" s="0"/>
      <c r="J116" s="0"/>
      <c r="K116" s="0"/>
      <c r="L116" s="0"/>
    </row>
    <row r="117" s="1" customFormat="true" ht="15" hidden="false" customHeight="true" outlineLevel="0" collapsed="false">
      <c r="B117" s="170" t="s">
        <v>742</v>
      </c>
      <c r="C117" s="171" t="n">
        <f aca="false">1.7*8*0.617</f>
        <v>8.3912</v>
      </c>
      <c r="D117" s="171" t="n">
        <f aca="false">C117</f>
        <v>8.3912</v>
      </c>
      <c r="E117" s="157"/>
      <c r="H117" s="0"/>
      <c r="I117" s="0"/>
      <c r="J117" s="0"/>
      <c r="K117" s="0"/>
      <c r="L117" s="0"/>
    </row>
    <row r="118" s="1" customFormat="true" ht="15" hidden="false" customHeight="true" outlineLevel="0" collapsed="false">
      <c r="B118" s="170" t="s">
        <v>743</v>
      </c>
      <c r="C118" s="171" t="n">
        <f aca="false">1.7*6*0.617</f>
        <v>6.2934</v>
      </c>
      <c r="D118" s="171" t="n">
        <f aca="false">C118</f>
        <v>6.2934</v>
      </c>
      <c r="E118" s="157"/>
      <c r="H118" s="0"/>
      <c r="I118" s="0"/>
      <c r="J118" s="0"/>
      <c r="K118" s="0"/>
      <c r="L118" s="0"/>
    </row>
    <row r="119" s="1" customFormat="true" ht="15" hidden="false" customHeight="true" outlineLevel="0" collapsed="false">
      <c r="B119" s="170" t="s">
        <v>744</v>
      </c>
      <c r="C119" s="171" t="n">
        <f aca="false">1.7*6*0.617</f>
        <v>6.2934</v>
      </c>
      <c r="D119" s="171" t="n">
        <f aca="false">C119</f>
        <v>6.2934</v>
      </c>
      <c r="E119" s="157"/>
      <c r="H119" s="0"/>
      <c r="I119" s="0"/>
      <c r="J119" s="0"/>
      <c r="K119" s="0"/>
      <c r="L119" s="0"/>
    </row>
    <row r="120" s="1" customFormat="true" ht="15" hidden="false" customHeight="true" outlineLevel="0" collapsed="false">
      <c r="B120" s="170" t="s">
        <v>745</v>
      </c>
      <c r="C120" s="171" t="n">
        <f aca="false">1.7*6*0.617</f>
        <v>6.2934</v>
      </c>
      <c r="D120" s="171" t="n">
        <f aca="false">C120</f>
        <v>6.2934</v>
      </c>
      <c r="E120" s="157"/>
      <c r="H120" s="0"/>
      <c r="I120" s="0"/>
      <c r="J120" s="0"/>
      <c r="K120" s="0"/>
      <c r="L120" s="0"/>
    </row>
    <row r="121" s="1" customFormat="true" ht="15" hidden="false" customHeight="true" outlineLevel="0" collapsed="false">
      <c r="B121" s="170" t="s">
        <v>746</v>
      </c>
      <c r="C121" s="171" t="n">
        <f aca="false">1.7*6*0.617</f>
        <v>6.2934</v>
      </c>
      <c r="D121" s="171" t="n">
        <f aca="false">C121</f>
        <v>6.2934</v>
      </c>
      <c r="E121" s="157"/>
      <c r="H121" s="0"/>
      <c r="I121" s="0"/>
      <c r="J121" s="0"/>
      <c r="K121" s="0"/>
      <c r="L121" s="0"/>
    </row>
    <row r="122" s="1" customFormat="true" ht="26.85" hidden="false" customHeight="false" outlineLevel="0" collapsed="false">
      <c r="B122" s="154" t="s">
        <v>109</v>
      </c>
      <c r="C122" s="155" t="str">
        <f aca="false">VLOOKUP(B122,'MEDIÇÃO 2'!$A$20:$C$362,2,0)</f>
        <v>ARMAÇÃO DE BLOCO, SAPATA ISOLADA, VIGA BALDRAME E SAPATA CORRIDA UTILIZANDO AÇO CA-50 DE 12,5 MM - MONTAGEM. AF_01/2024</v>
      </c>
      <c r="D122" s="156" t="str">
        <f aca="false">VLOOKUP(B122,'MEDIÇÃO 2'!$A$20:$C$79,3,0)</f>
        <v>KG</v>
      </c>
      <c r="E122" s="157" t="n">
        <f aca="false">SUM(D123:D126)</f>
        <v>39.2904</v>
      </c>
      <c r="H122" s="0"/>
      <c r="I122" s="0"/>
      <c r="J122" s="0"/>
      <c r="K122" s="0"/>
      <c r="L122" s="0"/>
    </row>
    <row r="123" s="1" customFormat="true" ht="15" hidden="false" customHeight="true" outlineLevel="0" collapsed="false">
      <c r="B123" s="173" t="s">
        <v>748</v>
      </c>
      <c r="C123" s="174" t="s">
        <v>752</v>
      </c>
      <c r="D123" s="175" t="s">
        <v>750</v>
      </c>
      <c r="E123" s="157"/>
      <c r="H123" s="0"/>
      <c r="I123" s="0"/>
      <c r="J123" s="0"/>
      <c r="K123" s="0"/>
      <c r="L123" s="0"/>
    </row>
    <row r="124" s="1" customFormat="true" ht="15" hidden="false" customHeight="true" outlineLevel="0" collapsed="false">
      <c r="B124" s="170" t="s">
        <v>714</v>
      </c>
      <c r="C124" s="171" t="n">
        <f aca="false">1.7*8*0.963</f>
        <v>13.0968</v>
      </c>
      <c r="D124" s="171" t="n">
        <f aca="false">C124</f>
        <v>13.0968</v>
      </c>
      <c r="E124" s="157"/>
      <c r="H124" s="0"/>
      <c r="I124" s="0"/>
      <c r="J124" s="0"/>
      <c r="K124" s="0"/>
      <c r="L124" s="0"/>
    </row>
    <row r="125" s="1" customFormat="true" ht="15" hidden="false" customHeight="true" outlineLevel="0" collapsed="false">
      <c r="B125" s="170" t="s">
        <v>725</v>
      </c>
      <c r="C125" s="171" t="n">
        <f aca="false">1.7*8*0.963</f>
        <v>13.0968</v>
      </c>
      <c r="D125" s="171" t="n">
        <f aca="false">C125</f>
        <v>13.0968</v>
      </c>
      <c r="E125" s="157"/>
      <c r="H125" s="0"/>
      <c r="I125" s="0"/>
      <c r="J125" s="0"/>
      <c r="K125" s="0"/>
      <c r="L125" s="0"/>
    </row>
    <row r="126" s="1" customFormat="true" ht="15" hidden="false" customHeight="true" outlineLevel="0" collapsed="false">
      <c r="B126" s="170" t="s">
        <v>728</v>
      </c>
      <c r="C126" s="171" t="n">
        <f aca="false">1.7*8*0.963</f>
        <v>13.0968</v>
      </c>
      <c r="D126" s="171" t="n">
        <f aca="false">C126</f>
        <v>13.0968</v>
      </c>
      <c r="E126" s="157"/>
      <c r="H126" s="0"/>
      <c r="I126" s="0"/>
      <c r="J126" s="0"/>
      <c r="K126" s="0"/>
      <c r="L126" s="0"/>
    </row>
    <row r="127" s="1" customFormat="true" ht="26.85" hidden="false" customHeight="false" outlineLevel="0" collapsed="false">
      <c r="B127" s="154" t="s">
        <v>111</v>
      </c>
      <c r="C127" s="155" t="str">
        <f aca="false">VLOOKUP(B127,'MEDIÇÃO 2'!$A$20:$C$362,2,0)</f>
        <v>LASTRO DE CONCRETO MAGRO, APLICADO EM BLOCOS DE COROAMENTO OU SAPATAS. AF_08/2017</v>
      </c>
      <c r="D127" s="156" t="str">
        <f aca="false">VLOOKUP(B127,'MEDIÇÃO 2'!$A$20:$C$79,3,0)</f>
        <v>m³</v>
      </c>
      <c r="E127" s="176" t="n">
        <f aca="false">SUM(D128)</f>
        <v>2.05</v>
      </c>
      <c r="H127" s="0"/>
      <c r="I127" s="0"/>
      <c r="J127" s="0"/>
      <c r="K127" s="0"/>
      <c r="L127" s="0"/>
    </row>
    <row r="128" s="1" customFormat="true" ht="15" hidden="false" customHeight="true" outlineLevel="0" collapsed="false">
      <c r="B128" s="177" t="s">
        <v>753</v>
      </c>
      <c r="C128" s="177"/>
      <c r="D128" s="178" t="n">
        <v>2.05</v>
      </c>
      <c r="E128" s="176"/>
      <c r="H128" s="0"/>
      <c r="I128" s="0"/>
      <c r="J128" s="0"/>
      <c r="K128" s="0"/>
      <c r="L128" s="0"/>
    </row>
    <row r="129" s="1" customFormat="true" ht="13.8" hidden="false" customHeight="false" outlineLevel="0" collapsed="false">
      <c r="H129" s="0"/>
      <c r="I129" s="0"/>
      <c r="J129" s="0"/>
      <c r="K129" s="0"/>
      <c r="L129" s="0"/>
    </row>
    <row r="130" s="1" customFormat="true" ht="13.8" hidden="false" customHeight="false" outlineLevel="0" collapsed="false">
      <c r="H130" s="0"/>
      <c r="I130" s="0"/>
      <c r="J130" s="0"/>
      <c r="K130" s="0"/>
      <c r="L130" s="0"/>
    </row>
    <row r="131" s="1" customFormat="true" ht="13.8" hidden="false" customHeight="false" outlineLevel="0" collapsed="false">
      <c r="H131" s="0"/>
      <c r="I131" s="0"/>
      <c r="J131" s="0"/>
      <c r="K131" s="0"/>
      <c r="L131" s="0"/>
    </row>
    <row r="132" s="1" customFormat="true" ht="13.8" hidden="false" customHeight="false" outlineLevel="0" collapsed="false">
      <c r="H132" s="0"/>
      <c r="I132" s="0"/>
      <c r="J132" s="0"/>
      <c r="K132" s="0"/>
      <c r="L132" s="0"/>
    </row>
    <row r="133" s="1" customFormat="true" ht="13.8" hidden="false" customHeight="false" outlineLevel="0" collapsed="false">
      <c r="H133" s="0"/>
      <c r="I133" s="0"/>
      <c r="J133" s="0"/>
      <c r="K133" s="0"/>
      <c r="L133" s="0"/>
    </row>
    <row r="134" s="1" customFormat="true" ht="15" hidden="false" customHeight="false" outlineLevel="0" collapsed="false">
      <c r="C134" s="179" t="s">
        <v>754</v>
      </c>
      <c r="H134" s="0"/>
      <c r="I134" s="0"/>
      <c r="J134" s="0"/>
      <c r="K134" s="0"/>
      <c r="L134" s="0"/>
    </row>
    <row r="135" s="1" customFormat="true" ht="15" hidden="false" customHeight="false" outlineLevel="0" collapsed="false">
      <c r="C135" s="180" t="s">
        <v>688</v>
      </c>
      <c r="H135" s="0"/>
      <c r="I135" s="0"/>
      <c r="J135" s="0"/>
      <c r="K135" s="0"/>
      <c r="L135" s="0"/>
    </row>
    <row r="136" s="1" customFormat="true" ht="15" hidden="false" customHeight="false" outlineLevel="0" collapsed="false">
      <c r="C136" s="179" t="s">
        <v>689</v>
      </c>
      <c r="H136" s="0"/>
      <c r="I136" s="0"/>
      <c r="J136" s="0"/>
      <c r="K136" s="0"/>
      <c r="L136" s="0"/>
    </row>
    <row r="137" s="1" customFormat="true" ht="15" hidden="false" customHeight="false" outlineLevel="0" collapsed="false">
      <c r="C137" s="179" t="s">
        <v>690</v>
      </c>
      <c r="H137" s="0"/>
      <c r="I137" s="0"/>
      <c r="J137" s="0"/>
      <c r="K137" s="0"/>
      <c r="L137" s="0"/>
    </row>
    <row r="138" s="1" customFormat="true" ht="15" hidden="false" customHeight="false" outlineLevel="0" collapsed="false">
      <c r="C138" s="179" t="s">
        <v>691</v>
      </c>
      <c r="H138" s="0"/>
      <c r="I138" s="0"/>
      <c r="J138" s="0"/>
      <c r="K138" s="0"/>
      <c r="L138" s="0"/>
    </row>
    <row r="141" s="1" customFormat="true" ht="13.8" hidden="false" customHeight="false" outlineLevel="0" collapsed="false">
      <c r="H141" s="0"/>
      <c r="I141" s="0"/>
      <c r="J141" s="0"/>
      <c r="K141" s="0"/>
      <c r="L141" s="0"/>
    </row>
    <row r="142" s="1" customFormat="true" ht="13.8" hidden="false" customHeight="false" outlineLevel="0" collapsed="false">
      <c r="H142" s="0"/>
      <c r="I142" s="0"/>
      <c r="J142" s="0"/>
      <c r="K142" s="0"/>
      <c r="L142" s="0"/>
    </row>
    <row r="150" customFormat="false" ht="15" hidden="false" customHeight="true" outlineLevel="0" collapsed="false"/>
  </sheetData>
  <mergeCells count="28">
    <mergeCell ref="B2:E7"/>
    <mergeCell ref="B8:E8"/>
    <mergeCell ref="B9:C9"/>
    <mergeCell ref="D9:E10"/>
    <mergeCell ref="B10:C10"/>
    <mergeCell ref="E14:E15"/>
    <mergeCell ref="B15:C15"/>
    <mergeCell ref="E16:E17"/>
    <mergeCell ref="B17:C17"/>
    <mergeCell ref="E18:E19"/>
    <mergeCell ref="B19:C19"/>
    <mergeCell ref="B20:E20"/>
    <mergeCell ref="E23:E25"/>
    <mergeCell ref="B24:C24"/>
    <mergeCell ref="B25:C25"/>
    <mergeCell ref="B26:E26"/>
    <mergeCell ref="E29:E30"/>
    <mergeCell ref="B30:C30"/>
    <mergeCell ref="E31:E32"/>
    <mergeCell ref="B32:C32"/>
    <mergeCell ref="E33:E34"/>
    <mergeCell ref="B34:C34"/>
    <mergeCell ref="E35:E77"/>
    <mergeCell ref="E78:E121"/>
    <mergeCell ref="B79:C79"/>
    <mergeCell ref="E122:E126"/>
    <mergeCell ref="E127:E128"/>
    <mergeCell ref="B128:C128"/>
  </mergeCells>
  <printOptions headings="false" gridLines="false" gridLinesSet="true" horizontalCentered="true" verticalCentered="false"/>
  <pageMargins left="0.565277777777778" right="0.299305555555556" top="1.00694444444444" bottom="1.33819444444444" header="0.590277777777778" footer="0.39375"/>
  <pageSetup paperSize="9" scale="45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SECRETARIA MUNICIPAL DE OBRAS E SERVIÇOS URBANOS – SETOR DE ENGENHARIA</oddHeader>
    <oddFooter>&amp;C&amp;"Arial,Normal"&amp;10&amp;KffffffRua Lourenço Roldi, 88 – Bairro São Roquinho
                                                                         CEP: 29665-000 – Telefax (027) 3729-1300 – CNPJ (MF) 01.612.865/0001-71 – São Roque do Canaã – ES&amp;11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7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2025-08-07T14:05:23Z</cp:lastPrinted>
  <dcterms:modified xsi:type="dcterms:W3CDTF">2025-10-17T15:36:11Z</dcterms:modified>
  <cp:revision>135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