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5.jpeg" ContentType="image/jpeg"/>
  <Override PartName="/xl/media/image6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3" sheetId="1" state="visible" r:id="rId2"/>
    <sheet name="MEMO CALCULO 13ª MEDIÇÃO" sheetId="2" state="visible" r:id="rId3"/>
  </sheets>
  <definedNames>
    <definedName function="false" hidden="false" localSheetId="0" name="_xlnm.Print_Area" vbProcedure="false">'MEDIÇÃO 13'!$A$1:$N$143</definedName>
    <definedName function="false" hidden="false" localSheetId="0" name="_xlnm.Print_Titles" vbProcedure="false">'MEDIÇÃO 13'!$A:$N,'MEDIÇÃO 13'!$1:$11</definedName>
    <definedName function="false" hidden="false" localSheetId="1" name="_xlnm.Print_Area" vbProcedure="false">'MEMO CALCULO 13ª MEDIÇÃO'!$A$1:$F$39</definedName>
    <definedName function="false" hidden="false" localSheetId="0" name="Print_Area_0_0" vbProcedure="false">'MEDIÇÃO 13'!$A$21:$N$145</definedName>
    <definedName function="false" hidden="false" localSheetId="0" name="Print_Area_0_0_0" vbProcedure="false">'MEDIÇÃO 13'!$A$21:$N$142</definedName>
    <definedName function="false" hidden="false" localSheetId="0" name="_xlnm.Print_Titles" vbProcedure="false">'MEDIÇÃO 13'!$A:$N,'MEDIÇÃO 13'!$12:$20</definedName>
    <definedName function="false" hidden="false" localSheetId="1" name="_xlnm.Print_Area" vbProcedure="false">'MEMO CALCULO 13ª MEDIÇÃO'!$A$1:$F$38</definedName>
    <definedName function="false" hidden="false" localSheetId="1" name="_xlnm.Print_Area_0_0" vbProcedure="false">'MEMO CALCULO 13ª MEDIÇÃO'!$A$1:$F$35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<sst xmlns="http://schemas.openxmlformats.org/spreadsheetml/2006/main" count="359" uniqueCount="235">
  <si>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</si>
  <si>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</si>
  <si>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13</t>
  </si>
  <si>
    <t xml:space="preserve">DATA: 03/10/2024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</si>
  <si>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</si>
  <si>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</si>
  <si>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</si>
  <si>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</si>
  <si>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</si>
  <si>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</si>
  <si>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</si>
  <si>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</si>
  <si>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</si>
  <si>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</si>
  <si>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</si>
  <si>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</si>
  <si>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</si>
  <si>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</si>
  <si>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</si>
  <si>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</si>
  <si>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</si>
  <si>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</si>
  <si>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</si>
  <si>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</si>
  <si>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13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</si>
  <si>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</si>
  <si>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</si>
  <si>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</si>
  <si>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</si>
  <si>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</si>
  <si>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</si>
  <si>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</si>
  <si>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</si>
  <si>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</si>
  <si>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</si>
  <si>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</si>
  <si>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</si>
  <si>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</si>
  <si>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</si>
  <si>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</si>
  <si>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</si>
  <si>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</si>
  <si>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</si>
  <si>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</si>
  <si>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</si>
  <si>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</si>
  <si>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</si>
  <si>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</si>
  <si>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</si>
  <si>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</si>
  <si>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</si>
  <si>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</si>
  <si>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</si>
  <si>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</si>
  <si>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</si>
  <si>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</si>
  <si>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</si>
  <si>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</si>
  <si>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</si>
  <si>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</si>
  <si>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</si>
  <si>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</si>
  <si>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</si>
  <si>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</si>
  <si>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</si>
  <si>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</si>
  <si>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</si>
  <si>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</si>
  <si>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</si>
  <si>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</si>
  <si>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</si>
  <si>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</si>
  <si>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</si>
  <si>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</si>
  <si>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</si>
  <si>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</si>
  <si>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</si>
  <si>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</si>
  <si>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</si>
  <si>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</si>
  <si>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</si>
  <si>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</si>
  <si>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</si>
  <si>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</si>
  <si>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</si>
  <si>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</si>
  <si>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</si>
  <si>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</si>
  <si>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</si>
  <si>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</si>
  <si>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</si>
  <si>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</si>
  <si>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</si>
  <si>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</si>
  <si>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</si>
  <si>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</si>
  <si>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</si>
  <si>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</si>
  <si>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</si>
  <si>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</si>
  <si>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</si>
  <si>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</si>
  <si>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</si>
  <si>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</si>
  <si>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</si>
  <si>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</si>
  <si>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</si>
  <si>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</si>
  <si>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</si>
  <si>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</si>
  <si>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</si>
  <si>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</si>
  <si>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</si>
  <si>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</si>
  <si>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</si>
  <si>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</si>
  <si>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</si>
  <si>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</si>
  <si>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</si>
  <si>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</si>
  <si>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</si>
  <si>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</si>
  <si>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</si>
  <si>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</si>
  <si>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</si>
  <si>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</si>
  <si>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</si>
  <si>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</si>
  <si>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</si>
  <si>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</si>
  <si>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</si>
  <si>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</si>
  <si>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</si>
  <si>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</si>
  <si>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</si>
  <si>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</si>
  <si>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</si>
  <si>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</si>
  <si>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</si>
  <si>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</si>
  <si>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</si>
  <si>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</si>
  <si>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</si>
  <si>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</si>
  <si>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</si>
  <si>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</si>
  <si>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</si>
  <si>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</si>
  <si>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</si>
  <si>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</si>
  <si>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</si>
  <si>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</si>
  <si>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</si>
  <si>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</si>
  <si>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</si>
  <si>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</si>
  <si>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</si>
  <si>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</si>
  <si>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</si>
  <si>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</si>
  <si>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</si>
  <si>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</si>
  <si>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</si>
  <si>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</si>
  <si>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</si>
  <si>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</si>
  <si>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</si>
  <si>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</si>
  <si>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</si>
  <si>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</si>
  <si>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</si>
  <si>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</si>
  <si>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</si>
  <si>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</si>
  <si>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</si>
  <si>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</si>
  <si>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</si>
  <si>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</si>
  <si>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</si>
  <si>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</si>
  <si>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</si>
  <si>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</si>
  <si>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</si>
  <si>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</si>
  <si>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</si>
  <si>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</si>
  <si>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</si>
  <si>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</si>
  <si>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</si>
  <si>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</si>
  <si>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</si>
  <si>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</si>
  <si>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</si>
  <si>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</si>
  <si>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</si>
  <si>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</si>
  <si>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</si>
  <si>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</si>
  <si>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</si>
  <si>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</si>
  <si>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</si>
  <si>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</si>
  <si>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</si>
  <si>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</si>
  <si>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</si>
  <si>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</si>
  <si>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</si>
  <si>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</si>
  <si>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</si>
  <si>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</si>
  <si>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</si>
  <si>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</si>
  <si>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</si>
  <si>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</si>
  <si>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</si>
  <si>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</si>
  <si>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</si>
  <si>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</si>
  <si>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</si>
  <si>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</si>
  <si>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</si>
  <si>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</si>
  <si>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</si>
  <si>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</si>
  <si>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</si>
  <si>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</si>
  <si>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</si>
  <si>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13ª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</si>
  <si>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</si>
  <si>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</si>
  <si>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</si>
  <si>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Talude: 100,00 m (comprimento) x 3,00 m (altura) = 300,00 m²</t>
  </si>
  <si>
    <t xml:space="preserve">1,00 mês</t>
  </si>
  <si>
    <r>
      <rPr>
        <sz val="12"/>
        <color rgb="FF000000"/>
        <rFont val="Times New Roman"/>
        <family val="1"/>
        <charset val="1"/>
      </rPr>
      <t xml:space="preserve">R$ 8.450,60 </t>
    </r>
    <r>
      <rPr>
        <sz val="12"/>
        <rFont val="Times New Roman"/>
        <family val="1"/>
        <charset val="1"/>
      </rPr>
      <t xml:space="preserve">(valor da décima segunda medição sem administração local) / R$ 3.737.562,41 (valor da obra sem administração local) = </t>
    </r>
    <r>
      <rPr>
        <sz val="12"/>
        <color rgb="FF000000"/>
        <rFont val="Times New Roman"/>
        <family val="1"/>
        <charset val="1"/>
      </rPr>
      <t xml:space="preserve">0,002260992346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</si>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</sst>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_-&quot;R$&quot;* #,##0.00_-;&quot;-R$&quot;* #,##0.00_-;_-&quot;R$&quot;* \-??_-;_-@_-"/>
    <numFmt numFmtId="177" formatCode="#,##0.00000000"/>
    <numFmt numFmtId="178" formatCode="0.000"/>
  </numFmts>
  <fonts count="3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6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7" fillId="5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8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6" fillId="8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10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1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5" fontId="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8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8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8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6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5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8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39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8" fontId="27" fillId="0" borderId="40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5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77040</xdr:colOff>
      <xdr:row>16</xdr:row>
      <xdr:rowOff>159120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51720" cy="997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702720</xdr:colOff>
      <xdr:row>6</xdr:row>
      <xdr:rowOff>230760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1640" cy="10936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17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P135" activeCellId="0" sqref="P13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3.28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true" outlineLevel="0" max="15" min="15" style="1" width="14.57"/>
    <col collapsed="false" customWidth="true" hidden="false" outlineLevel="0" max="16" min="16" style="1" width="14.79"/>
    <col collapsed="false" customWidth="true" hidden="false" outlineLevel="0" max="18" min="17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45629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45536</v>
      </c>
      <c r="G25" s="27"/>
      <c r="H25" s="28" t="s">
        <v>12</v>
      </c>
      <c r="I25" s="29" t="n">
        <v>45565</v>
      </c>
      <c r="J25" s="29"/>
      <c r="K25" s="30" t="s">
        <v>13</v>
      </c>
      <c r="L25" s="30"/>
      <c r="M25" s="31" t="s">
        <v>14</v>
      </c>
      <c r="N25" s="31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2" t="s">
        <v>15</v>
      </c>
      <c r="B26" s="32"/>
      <c r="C26" s="32"/>
      <c r="D26" s="32"/>
      <c r="E26" s="32"/>
      <c r="F26" s="33" t="str">
        <f aca="false">I27</f>
        <v>MEDIÇÃO 13</v>
      </c>
      <c r="G26" s="33"/>
      <c r="H26" s="33"/>
      <c r="I26" s="34" t="n">
        <f aca="false">L135</f>
        <v>9023.34138725512</v>
      </c>
      <c r="J26" s="34"/>
      <c r="K26" s="35" t="s">
        <v>16</v>
      </c>
      <c r="L26" s="36" t="n">
        <f aca="false">H135</f>
        <v>0.00226099162866261</v>
      </c>
      <c r="M26" s="37" t="s">
        <v>17</v>
      </c>
      <c r="N26" s="38" t="n">
        <f aca="false">H136</f>
        <v>0.982898868909288</v>
      </c>
      <c r="P26" s="20"/>
      <c r="R26" s="21"/>
      <c r="S26" s="1"/>
      <c r="T26" s="1"/>
    </row>
    <row r="27" s="2" customFormat="true" ht="16.5" hidden="false" customHeight="true" outlineLevel="0" collapsed="false">
      <c r="A27" s="39" t="s">
        <v>18</v>
      </c>
      <c r="B27" s="40" t="s">
        <v>19</v>
      </c>
      <c r="C27" s="40" t="s">
        <v>20</v>
      </c>
      <c r="D27" s="41" t="s">
        <v>21</v>
      </c>
      <c r="E27" s="42" t="s">
        <v>22</v>
      </c>
      <c r="F27" s="43" t="s">
        <v>23</v>
      </c>
      <c r="G27" s="43"/>
      <c r="H27" s="43"/>
      <c r="I27" s="44" t="s">
        <v>24</v>
      </c>
      <c r="J27" s="44"/>
      <c r="K27" s="44"/>
      <c r="L27" s="45" t="s">
        <v>25</v>
      </c>
      <c r="M27" s="45"/>
      <c r="N27" s="45"/>
      <c r="P27" s="46"/>
      <c r="R27" s="47"/>
      <c r="S27" s="1"/>
      <c r="T27" s="1"/>
      <c r="XFC27" s="3"/>
      <c r="XFD27" s="3"/>
    </row>
    <row r="28" s="2" customFormat="true" ht="14.25" hidden="false" customHeight="true" outlineLevel="0" collapsed="false">
      <c r="A28" s="39"/>
      <c r="B28" s="40"/>
      <c r="C28" s="40"/>
      <c r="D28" s="41"/>
      <c r="E28" s="42"/>
      <c r="F28" s="48" t="s">
        <v>21</v>
      </c>
      <c r="G28" s="41" t="s">
        <v>26</v>
      </c>
      <c r="H28" s="49" t="s">
        <v>27</v>
      </c>
      <c r="I28" s="48" t="s">
        <v>21</v>
      </c>
      <c r="J28" s="50" t="s">
        <v>26</v>
      </c>
      <c r="K28" s="49" t="s">
        <v>27</v>
      </c>
      <c r="L28" s="51" t="s">
        <v>21</v>
      </c>
      <c r="M28" s="50" t="s">
        <v>26</v>
      </c>
      <c r="N28" s="49" t="s">
        <v>27</v>
      </c>
      <c r="P28" s="52"/>
      <c r="R28" s="47"/>
      <c r="S28" s="1"/>
      <c r="T28" s="1"/>
      <c r="XFC28" s="3"/>
      <c r="XFD28" s="3"/>
    </row>
    <row r="29" customFormat="false" ht="13.8" hidden="false" customHeight="false" outlineLevel="0" collapsed="false">
      <c r="A29" s="53" t="n">
        <v>1</v>
      </c>
      <c r="B29" s="54" t="s">
        <v>28</v>
      </c>
      <c r="C29" s="55"/>
      <c r="D29" s="56"/>
      <c r="E29" s="56"/>
      <c r="F29" s="57"/>
      <c r="G29" s="58"/>
      <c r="H29" s="59"/>
      <c r="I29" s="57"/>
      <c r="J29" s="60" t="n">
        <f aca="false">SUM(J30:J45)</f>
        <v>0</v>
      </c>
      <c r="K29" s="59"/>
      <c r="L29" s="58"/>
      <c r="M29" s="60" t="n">
        <f aca="false">SUM(M30:M45)</f>
        <v>901606.70645249</v>
      </c>
      <c r="N29" s="59"/>
      <c r="XFC29" s="3"/>
      <c r="XFD29" s="3"/>
    </row>
    <row r="30" customFormat="false" ht="13.8" hidden="false" customHeight="false" outlineLevel="0" collapsed="false">
      <c r="A30" s="61" t="s">
        <v>29</v>
      </c>
      <c r="B30" s="62" t="s">
        <v>30</v>
      </c>
      <c r="C30" s="63" t="s">
        <v>31</v>
      </c>
      <c r="D30" s="64" t="n">
        <v>5973</v>
      </c>
      <c r="E30" s="65" t="n">
        <v>0.88592459326</v>
      </c>
      <c r="F30" s="66" t="n">
        <v>5973</v>
      </c>
      <c r="G30" s="67" t="n">
        <f aca="false">F30*E30</f>
        <v>5291.62759554198</v>
      </c>
      <c r="H30" s="68" t="n">
        <f aca="false">F30/D30</f>
        <v>1</v>
      </c>
      <c r="I30" s="69"/>
      <c r="J30" s="70" t="n">
        <f aca="false">I30*E30</f>
        <v>0</v>
      </c>
      <c r="K30" s="68" t="n">
        <f aca="false">I30/D30</f>
        <v>0</v>
      </c>
      <c r="L30" s="71" t="n">
        <f aca="false">F30+I30</f>
        <v>5973</v>
      </c>
      <c r="M30" s="72" t="n">
        <f aca="false">G30+J30</f>
        <v>5291.62759554198</v>
      </c>
      <c r="N30" s="73" t="n">
        <f aca="false">H30+K30</f>
        <v>1</v>
      </c>
      <c r="XFC30" s="2"/>
      <c r="XFD30" s="2"/>
    </row>
    <row r="31" customFormat="false" ht="13.8" hidden="false" customHeight="false" outlineLevel="0" collapsed="false">
      <c r="A31" s="61" t="s">
        <v>32</v>
      </c>
      <c r="B31" s="62" t="s">
        <v>33</v>
      </c>
      <c r="C31" s="63" t="s">
        <v>34</v>
      </c>
      <c r="D31" s="64" t="n">
        <v>3970.39</v>
      </c>
      <c r="E31" s="65" t="n">
        <v>4.6047503138</v>
      </c>
      <c r="F31" s="66" t="n">
        <v>3970.39</v>
      </c>
      <c r="G31" s="67" t="n">
        <f aca="false">F31*E31</f>
        <v>18282.6545984084</v>
      </c>
      <c r="H31" s="68" t="n">
        <f aca="false">F31/D31</f>
        <v>1</v>
      </c>
      <c r="I31" s="69"/>
      <c r="J31" s="70" t="n">
        <f aca="false">I31*E31</f>
        <v>0</v>
      </c>
      <c r="K31" s="68" t="n">
        <f aca="false">I31/D31</f>
        <v>0</v>
      </c>
      <c r="L31" s="71" t="n">
        <f aca="false">F31+I31</f>
        <v>3970.39</v>
      </c>
      <c r="M31" s="72" t="n">
        <f aca="false">G31+J31</f>
        <v>18282.6545984084</v>
      </c>
      <c r="N31" s="73" t="n">
        <f aca="false">H31+K31</f>
        <v>1</v>
      </c>
      <c r="XFC31" s="2"/>
      <c r="XFD31" s="2"/>
    </row>
    <row r="32" customFormat="false" ht="13.8" hidden="false" customHeight="false" outlineLevel="0" collapsed="false">
      <c r="A32" s="61" t="s">
        <v>35</v>
      </c>
      <c r="B32" s="62" t="s">
        <v>36</v>
      </c>
      <c r="C32" s="63" t="s">
        <v>34</v>
      </c>
      <c r="D32" s="64" t="n">
        <v>730.45</v>
      </c>
      <c r="E32" s="65" t="n">
        <v>7.36555630048</v>
      </c>
      <c r="F32" s="66" t="n">
        <v>730.45</v>
      </c>
      <c r="G32" s="67" t="n">
        <f aca="false">F32*E32</f>
        <v>5380.17059968562</v>
      </c>
      <c r="H32" s="68" t="n">
        <f aca="false">F32/D32</f>
        <v>1</v>
      </c>
      <c r="I32" s="69"/>
      <c r="J32" s="70" t="n">
        <f aca="false">I32*E32</f>
        <v>0</v>
      </c>
      <c r="K32" s="68" t="n">
        <f aca="false">I32/D32</f>
        <v>0</v>
      </c>
      <c r="L32" s="71" t="n">
        <f aca="false">F32+I32</f>
        <v>730.45</v>
      </c>
      <c r="M32" s="72" t="n">
        <f aca="false">G32+J32</f>
        <v>5380.17059968562</v>
      </c>
      <c r="N32" s="73" t="n">
        <f aca="false">H32+K32</f>
        <v>1</v>
      </c>
    </row>
    <row r="33" customFormat="false" ht="22.35" hidden="false" customHeight="false" outlineLevel="0" collapsed="false">
      <c r="A33" s="61" t="s">
        <v>37</v>
      </c>
      <c r="B33" s="62" t="s">
        <v>38</v>
      </c>
      <c r="C33" s="63" t="s">
        <v>39</v>
      </c>
      <c r="D33" s="64" t="n">
        <v>199</v>
      </c>
      <c r="E33" s="65" t="n">
        <v>20.4380723624</v>
      </c>
      <c r="F33" s="66" t="n">
        <v>199</v>
      </c>
      <c r="G33" s="67" t="n">
        <f aca="false">F33*E33</f>
        <v>4067.1764001176</v>
      </c>
      <c r="H33" s="68" t="n">
        <f aca="false">F33/D33</f>
        <v>1</v>
      </c>
      <c r="I33" s="69"/>
      <c r="J33" s="70" t="n">
        <f aca="false">I33*E33</f>
        <v>0</v>
      </c>
      <c r="K33" s="68" t="n">
        <f aca="false">I33/D33</f>
        <v>0</v>
      </c>
      <c r="L33" s="71" t="n">
        <f aca="false">F33+I33</f>
        <v>199</v>
      </c>
      <c r="M33" s="72" t="n">
        <f aca="false">G33+J33</f>
        <v>4067.1764001176</v>
      </c>
      <c r="N33" s="73" t="n">
        <f aca="false">H33+K33</f>
        <v>1</v>
      </c>
    </row>
    <row r="34" customFormat="false" ht="22.35" hidden="false" customHeight="false" outlineLevel="0" collapsed="false">
      <c r="A34" s="61" t="s">
        <v>40</v>
      </c>
      <c r="B34" s="62" t="s">
        <v>41</v>
      </c>
      <c r="C34" s="63" t="s">
        <v>34</v>
      </c>
      <c r="D34" s="64" t="n">
        <v>6304.61</v>
      </c>
      <c r="E34" s="65" t="n">
        <v>12.5677642552</v>
      </c>
      <c r="F34" s="66" t="n">
        <v>6304.61</v>
      </c>
      <c r="G34" s="67" t="n">
        <f aca="false">F34*E34</f>
        <v>79234.8522009765</v>
      </c>
      <c r="H34" s="68" t="n">
        <f aca="false">F34/D34</f>
        <v>1</v>
      </c>
      <c r="I34" s="69"/>
      <c r="J34" s="70" t="n">
        <f aca="false">I34*E34</f>
        <v>0</v>
      </c>
      <c r="K34" s="68" t="n">
        <f aca="false">I34/D34</f>
        <v>0</v>
      </c>
      <c r="L34" s="71" t="n">
        <f aca="false">F34+I34</f>
        <v>6304.61</v>
      </c>
      <c r="M34" s="72" t="n">
        <f aca="false">G34+J34</f>
        <v>79234.8522009765</v>
      </c>
      <c r="N34" s="73" t="n">
        <f aca="false">H34+K34</f>
        <v>1</v>
      </c>
    </row>
    <row r="35" customFormat="false" ht="13.8" hidden="false" customHeight="false" outlineLevel="0" collapsed="false">
      <c r="A35" s="61" t="s">
        <v>42</v>
      </c>
      <c r="B35" s="62" t="s">
        <v>43</v>
      </c>
      <c r="C35" s="63" t="s">
        <v>34</v>
      </c>
      <c r="D35" s="64" t="n">
        <v>4764.47</v>
      </c>
      <c r="E35" s="65" t="n">
        <v>3.65701602</v>
      </c>
      <c r="F35" s="66" t="n">
        <v>4764.47</v>
      </c>
      <c r="G35" s="67" t="n">
        <f aca="false">F35*E35</f>
        <v>17423.7431168094</v>
      </c>
      <c r="H35" s="68" t="n">
        <f aca="false">F35/D35</f>
        <v>1</v>
      </c>
      <c r="I35" s="69"/>
      <c r="J35" s="70" t="n">
        <f aca="false">I35*E35</f>
        <v>0</v>
      </c>
      <c r="K35" s="68" t="n">
        <f aca="false">I35/D35</f>
        <v>0</v>
      </c>
      <c r="L35" s="71" t="n">
        <f aca="false">F35+I35</f>
        <v>4764.47</v>
      </c>
      <c r="M35" s="72" t="n">
        <f aca="false">G35+J35</f>
        <v>17423.7431168094</v>
      </c>
      <c r="N35" s="73" t="n">
        <f aca="false">H35+K35</f>
        <v>1</v>
      </c>
    </row>
    <row r="36" customFormat="false" ht="13.8" hidden="false" customHeight="false" outlineLevel="0" collapsed="false">
      <c r="A36" s="61" t="s">
        <v>44</v>
      </c>
      <c r="B36" s="62" t="s">
        <v>45</v>
      </c>
      <c r="C36" s="63" t="s">
        <v>34</v>
      </c>
      <c r="D36" s="64" t="n">
        <v>587.82</v>
      </c>
      <c r="E36" s="65" t="n">
        <v>85.8110148</v>
      </c>
      <c r="F36" s="66" t="n">
        <v>587.82</v>
      </c>
      <c r="G36" s="67" t="n">
        <f aca="false">F36*E36</f>
        <v>50441.430719736</v>
      </c>
      <c r="H36" s="68" t="n">
        <f aca="false">F36/D36</f>
        <v>1</v>
      </c>
      <c r="I36" s="69"/>
      <c r="J36" s="70" t="n">
        <f aca="false">I36*E36</f>
        <v>0</v>
      </c>
      <c r="K36" s="68" t="n">
        <f aca="false">I36/D36</f>
        <v>0</v>
      </c>
      <c r="L36" s="71" t="n">
        <f aca="false">F36+I36</f>
        <v>587.82</v>
      </c>
      <c r="M36" s="72" t="n">
        <f aca="false">G36+J36</f>
        <v>50441.430719736</v>
      </c>
      <c r="N36" s="73" t="n">
        <f aca="false">H36+K36</f>
        <v>1</v>
      </c>
    </row>
    <row r="37" customFormat="false" ht="22.35" hidden="false" customHeight="false" outlineLevel="0" collapsed="false">
      <c r="A37" s="61" t="s">
        <v>46</v>
      </c>
      <c r="B37" s="62" t="s">
        <v>47</v>
      </c>
      <c r="C37" s="63" t="s">
        <v>34</v>
      </c>
      <c r="D37" s="64" t="n">
        <v>35.2720639</v>
      </c>
      <c r="E37" s="65" t="n">
        <v>129.6875062</v>
      </c>
      <c r="F37" s="66" t="n">
        <v>35.2720639</v>
      </c>
      <c r="G37" s="67" t="n">
        <f aca="false">F37*E37</f>
        <v>4574.34600571805</v>
      </c>
      <c r="H37" s="68" t="n">
        <f aca="false">F37/D37</f>
        <v>1</v>
      </c>
      <c r="I37" s="69"/>
      <c r="J37" s="70" t="n">
        <f aca="false">I37*E37</f>
        <v>0</v>
      </c>
      <c r="K37" s="68" t="n">
        <f aca="false">I37/D37</f>
        <v>0</v>
      </c>
      <c r="L37" s="71" t="n">
        <f aca="false">F37+I37</f>
        <v>35.2720639</v>
      </c>
      <c r="M37" s="72" t="n">
        <f aca="false">G37+J37</f>
        <v>4574.34600571805</v>
      </c>
      <c r="N37" s="73" t="n">
        <f aca="false">H37+K37</f>
        <v>1</v>
      </c>
    </row>
    <row r="38" customFormat="false" ht="22.35" hidden="false" customHeight="false" outlineLevel="0" collapsed="false">
      <c r="A38" s="61" t="s">
        <v>48</v>
      </c>
      <c r="B38" s="62" t="s">
        <v>49</v>
      </c>
      <c r="C38" s="63" t="s">
        <v>31</v>
      </c>
      <c r="D38" s="64" t="n">
        <v>15</v>
      </c>
      <c r="E38" s="65" t="n">
        <v>12.9902234</v>
      </c>
      <c r="F38" s="66" t="n">
        <v>15</v>
      </c>
      <c r="G38" s="67" t="n">
        <f aca="false">F38*E38</f>
        <v>194.853351</v>
      </c>
      <c r="H38" s="68" t="n">
        <f aca="false">F38/D38</f>
        <v>1</v>
      </c>
      <c r="I38" s="69"/>
      <c r="J38" s="70" t="n">
        <f aca="false">I38*E38</f>
        <v>0</v>
      </c>
      <c r="K38" s="68" t="n">
        <f aca="false">I38/D38</f>
        <v>0</v>
      </c>
      <c r="L38" s="71" t="n">
        <f aca="false">F38+I38</f>
        <v>15</v>
      </c>
      <c r="M38" s="72" t="n">
        <f aca="false">G38+J38</f>
        <v>194.853351</v>
      </c>
      <c r="N38" s="73" t="n">
        <f aca="false">H38+K38</f>
        <v>1</v>
      </c>
    </row>
    <row r="39" customFormat="false" ht="13.8" hidden="false" customHeight="false" outlineLevel="0" collapsed="false">
      <c r="A39" s="61" t="s">
        <v>50</v>
      </c>
      <c r="B39" s="62" t="s">
        <v>51</v>
      </c>
      <c r="C39" s="63" t="s">
        <v>52</v>
      </c>
      <c r="D39" s="64" t="n">
        <v>170</v>
      </c>
      <c r="E39" s="65" t="n">
        <v>43.4926842</v>
      </c>
      <c r="F39" s="66" t="n">
        <v>170</v>
      </c>
      <c r="G39" s="67" t="n">
        <f aca="false">F39*E39</f>
        <v>7393.756314</v>
      </c>
      <c r="H39" s="68" t="n">
        <f aca="false">F39/D39</f>
        <v>1</v>
      </c>
      <c r="I39" s="69"/>
      <c r="J39" s="70" t="n">
        <f aca="false">I39*E39</f>
        <v>0</v>
      </c>
      <c r="K39" s="68" t="n">
        <f aca="false">I39/D39</f>
        <v>0</v>
      </c>
      <c r="L39" s="71" t="n">
        <f aca="false">F39+I39</f>
        <v>170</v>
      </c>
      <c r="M39" s="72" t="n">
        <f aca="false">G39+J39</f>
        <v>7393.756314</v>
      </c>
      <c r="N39" s="73" t="n">
        <f aca="false">H39+K39</f>
        <v>1</v>
      </c>
    </row>
    <row r="40" customFormat="false" ht="22.35" hidden="false" customHeight="false" outlineLevel="0" collapsed="false">
      <c r="A40" s="61" t="s">
        <v>53</v>
      </c>
      <c r="B40" s="62" t="s">
        <v>54</v>
      </c>
      <c r="C40" s="63" t="s">
        <v>31</v>
      </c>
      <c r="D40" s="64" t="n">
        <v>646.67</v>
      </c>
      <c r="E40" s="65" t="n">
        <v>248.4906522</v>
      </c>
      <c r="F40" s="66" t="n">
        <v>646.67</v>
      </c>
      <c r="G40" s="67" t="n">
        <f aca="false">F40*E40</f>
        <v>160691.450058174</v>
      </c>
      <c r="H40" s="68" t="n">
        <f aca="false">F40/D40</f>
        <v>1</v>
      </c>
      <c r="I40" s="69"/>
      <c r="J40" s="70" t="n">
        <f aca="false">I40*E40</f>
        <v>0</v>
      </c>
      <c r="K40" s="68" t="n">
        <f aca="false">I40/D40</f>
        <v>0</v>
      </c>
      <c r="L40" s="71" t="n">
        <f aca="false">F40+I40</f>
        <v>646.67</v>
      </c>
      <c r="M40" s="72" t="n">
        <f aca="false">G40+J40</f>
        <v>160691.450058174</v>
      </c>
      <c r="N40" s="73" t="n">
        <f aca="false">H40+K40</f>
        <v>1</v>
      </c>
    </row>
    <row r="41" customFormat="false" ht="22.35" hidden="false" customHeight="false" outlineLevel="0" collapsed="false">
      <c r="A41" s="61" t="s">
        <v>55</v>
      </c>
      <c r="B41" s="62" t="s">
        <v>56</v>
      </c>
      <c r="C41" s="63" t="s">
        <v>34</v>
      </c>
      <c r="D41" s="64" t="n">
        <v>517.33</v>
      </c>
      <c r="E41" s="65" t="n">
        <v>559.0640888</v>
      </c>
      <c r="F41" s="66" t="n">
        <v>517.33</v>
      </c>
      <c r="G41" s="67" t="n">
        <f aca="false">F41*E41</f>
        <v>289220.625058904</v>
      </c>
      <c r="H41" s="68" t="n">
        <f aca="false">F41/D41</f>
        <v>1</v>
      </c>
      <c r="I41" s="69"/>
      <c r="J41" s="70" t="n">
        <f aca="false">I41*E41</f>
        <v>0</v>
      </c>
      <c r="K41" s="68" t="n">
        <f aca="false">I41/D41</f>
        <v>0</v>
      </c>
      <c r="L41" s="71" t="n">
        <f aca="false">F41+I41</f>
        <v>517.33</v>
      </c>
      <c r="M41" s="72" t="n">
        <f aca="false">G41+J41</f>
        <v>289220.625058904</v>
      </c>
      <c r="N41" s="73" t="n">
        <f aca="false">H41+K41</f>
        <v>1</v>
      </c>
    </row>
    <row r="42" customFormat="false" ht="22.35" hidden="false" customHeight="false" outlineLevel="0" collapsed="false">
      <c r="A42" s="61" t="s">
        <v>57</v>
      </c>
      <c r="B42" s="62" t="s">
        <v>58</v>
      </c>
      <c r="C42" s="63" t="s">
        <v>34</v>
      </c>
      <c r="D42" s="64" t="n">
        <v>423.27</v>
      </c>
      <c r="E42" s="65" t="n">
        <v>39.5063578</v>
      </c>
      <c r="F42" s="74" t="n">
        <v>423.27</v>
      </c>
      <c r="G42" s="67" t="n">
        <f aca="false">F42*E42</f>
        <v>16721.856066006</v>
      </c>
      <c r="H42" s="75" t="n">
        <f aca="false">F42/D42</f>
        <v>1</v>
      </c>
      <c r="I42" s="69"/>
      <c r="J42" s="70" t="n">
        <f aca="false">I42*E42</f>
        <v>0</v>
      </c>
      <c r="K42" s="75" t="n">
        <f aca="false">I42/D42</f>
        <v>0</v>
      </c>
      <c r="L42" s="76" t="n">
        <f aca="false">F42+I42</f>
        <v>423.27</v>
      </c>
      <c r="M42" s="72" t="n">
        <f aca="false">G42+J42</f>
        <v>16721.856066006</v>
      </c>
      <c r="N42" s="77" t="n">
        <f aca="false">H42+K42</f>
        <v>1</v>
      </c>
    </row>
    <row r="43" customFormat="false" ht="13.8" hidden="false" customHeight="false" outlineLevel="0" collapsed="false">
      <c r="A43" s="61" t="s">
        <v>59</v>
      </c>
      <c r="B43" s="62" t="s">
        <v>60</v>
      </c>
      <c r="C43" s="63" t="s">
        <v>31</v>
      </c>
      <c r="D43" s="64" t="n">
        <v>352.73</v>
      </c>
      <c r="E43" s="65" t="n">
        <v>5.26401708</v>
      </c>
      <c r="F43" s="66" t="n">
        <v>352.73</v>
      </c>
      <c r="G43" s="67" t="n">
        <f aca="false">F43*E43</f>
        <v>1856.7767446284</v>
      </c>
      <c r="H43" s="68" t="n">
        <f aca="false">F43/D43</f>
        <v>1</v>
      </c>
      <c r="I43" s="69"/>
      <c r="J43" s="70" t="n">
        <f aca="false">I43*E43</f>
        <v>0</v>
      </c>
      <c r="K43" s="68" t="n">
        <f aca="false">I43/D43</f>
        <v>0</v>
      </c>
      <c r="L43" s="71" t="n">
        <f aca="false">F43+I43</f>
        <v>352.73</v>
      </c>
      <c r="M43" s="72" t="n">
        <f aca="false">G43+J43</f>
        <v>1856.7767446284</v>
      </c>
      <c r="N43" s="73" t="n">
        <f aca="false">H43+K43</f>
        <v>1</v>
      </c>
    </row>
    <row r="44" customFormat="false" ht="22.35" hidden="false" customHeight="false" outlineLevel="0" collapsed="false">
      <c r="A44" s="61" t="s">
        <v>61</v>
      </c>
      <c r="B44" s="62" t="s">
        <v>62</v>
      </c>
      <c r="C44" s="63" t="s">
        <v>63</v>
      </c>
      <c r="D44" s="64" t="n">
        <v>7848.321</v>
      </c>
      <c r="E44" s="65" t="n">
        <v>27.0021262</v>
      </c>
      <c r="F44" s="66" t="n">
        <v>7848.32</v>
      </c>
      <c r="G44" s="67" t="n">
        <f aca="false">F44*E44</f>
        <v>211921.327097984</v>
      </c>
      <c r="H44" s="68" t="n">
        <f aca="false">F44/D44</f>
        <v>0.999999872584213</v>
      </c>
      <c r="I44" s="69"/>
      <c r="J44" s="70" t="n">
        <f aca="false">I44*E44</f>
        <v>0</v>
      </c>
      <c r="K44" s="68" t="n">
        <f aca="false">I44/D44</f>
        <v>0</v>
      </c>
      <c r="L44" s="71" t="n">
        <f aca="false">F44+I44</f>
        <v>7848.32</v>
      </c>
      <c r="M44" s="72" t="n">
        <f aca="false">G44+J44</f>
        <v>211921.327097984</v>
      </c>
      <c r="N44" s="73" t="n">
        <f aca="false">H44+K44</f>
        <v>0.999999872584213</v>
      </c>
      <c r="O44" s="1" t="n">
        <f aca="false">I44/1.6</f>
        <v>0</v>
      </c>
    </row>
    <row r="45" customFormat="false" ht="22.35" hidden="false" customHeight="false" outlineLevel="0" collapsed="false">
      <c r="A45" s="61" t="s">
        <v>64</v>
      </c>
      <c r="B45" s="62" t="s">
        <v>65</v>
      </c>
      <c r="C45" s="63" t="s">
        <v>66</v>
      </c>
      <c r="D45" s="64" t="n">
        <v>46.8</v>
      </c>
      <c r="E45" s="65" t="n">
        <v>617.736336</v>
      </c>
      <c r="F45" s="66" t="n">
        <v>46.8</v>
      </c>
      <c r="G45" s="67" t="n">
        <f aca="false">F45*E45</f>
        <v>28910.0605248</v>
      </c>
      <c r="H45" s="68" t="n">
        <f aca="false">F45/D45</f>
        <v>1</v>
      </c>
      <c r="I45" s="69"/>
      <c r="J45" s="70" t="n">
        <f aca="false">I45*E45</f>
        <v>0</v>
      </c>
      <c r="K45" s="68" t="n">
        <f aca="false">I45/D45</f>
        <v>0</v>
      </c>
      <c r="L45" s="71" t="n">
        <f aca="false">F45+I45</f>
        <v>46.8</v>
      </c>
      <c r="M45" s="72" t="n">
        <f aca="false">G45+J45</f>
        <v>28910.0605248</v>
      </c>
      <c r="N45" s="73" t="n">
        <f aca="false">H45+K45</f>
        <v>1</v>
      </c>
    </row>
    <row r="46" customFormat="false" ht="13.8" hidden="false" customHeight="false" outlineLevel="0" collapsed="false">
      <c r="A46" s="53" t="n">
        <v>2</v>
      </c>
      <c r="B46" s="54" t="s">
        <v>67</v>
      </c>
      <c r="C46" s="55"/>
      <c r="D46" s="56"/>
      <c r="E46" s="56"/>
      <c r="F46" s="57"/>
      <c r="G46" s="58"/>
      <c r="H46" s="59"/>
      <c r="I46" s="57"/>
      <c r="J46" s="60" t="n">
        <f aca="false">SUM(J47:J69)</f>
        <v>0</v>
      </c>
      <c r="K46" s="59"/>
      <c r="L46" s="58"/>
      <c r="M46" s="60" t="n">
        <f aca="false">SUM(M47:M69)</f>
        <v>604235.626697007</v>
      </c>
      <c r="N46" s="59"/>
    </row>
    <row r="47" customFormat="false" ht="13.8" hidden="false" customHeight="false" outlineLevel="0" collapsed="false">
      <c r="A47" s="61" t="s">
        <v>68</v>
      </c>
      <c r="B47" s="62" t="s">
        <v>30</v>
      </c>
      <c r="C47" s="63" t="s">
        <v>31</v>
      </c>
      <c r="D47" s="64" t="n">
        <v>126</v>
      </c>
      <c r="E47" s="65" t="n">
        <v>0.88588888892</v>
      </c>
      <c r="F47" s="66" t="n">
        <v>126</v>
      </c>
      <c r="G47" s="67" t="n">
        <f aca="false">F47*E47</f>
        <v>111.62200000392</v>
      </c>
      <c r="H47" s="68" t="n">
        <f aca="false">F47/D47</f>
        <v>1</v>
      </c>
      <c r="I47" s="69"/>
      <c r="J47" s="70" t="n">
        <f aca="false">I47*E47</f>
        <v>0</v>
      </c>
      <c r="K47" s="68" t="n">
        <f aca="false">I47/D47</f>
        <v>0</v>
      </c>
      <c r="L47" s="71" t="n">
        <f aca="false">F47+I47</f>
        <v>126</v>
      </c>
      <c r="M47" s="72" t="n">
        <f aca="false">G47+J47</f>
        <v>111.62200000392</v>
      </c>
      <c r="N47" s="73" t="n">
        <f aca="false">H47+K47</f>
        <v>1</v>
      </c>
    </row>
    <row r="48" customFormat="false" ht="13.8" hidden="false" customHeight="false" outlineLevel="0" collapsed="false">
      <c r="A48" s="61" t="s">
        <v>69</v>
      </c>
      <c r="B48" s="62" t="s">
        <v>36</v>
      </c>
      <c r="C48" s="63" t="s">
        <v>34</v>
      </c>
      <c r="D48" s="64" t="n">
        <v>319.8</v>
      </c>
      <c r="E48" s="65" t="n">
        <v>7.36553658582</v>
      </c>
      <c r="F48" s="74" t="n">
        <v>319.8</v>
      </c>
      <c r="G48" s="67" t="n">
        <f aca="false">F48*E48</f>
        <v>2355.49860014524</v>
      </c>
      <c r="H48" s="75" t="n">
        <f aca="false">F48/D48</f>
        <v>1</v>
      </c>
      <c r="I48" s="69"/>
      <c r="J48" s="70" t="n">
        <f aca="false">I48*E48</f>
        <v>0</v>
      </c>
      <c r="K48" s="75" t="n">
        <f aca="false">I48/D48</f>
        <v>0</v>
      </c>
      <c r="L48" s="76" t="n">
        <f aca="false">F48+I48</f>
        <v>319.8</v>
      </c>
      <c r="M48" s="72" t="n">
        <f aca="false">G48+J48</f>
        <v>2355.49860014524</v>
      </c>
      <c r="N48" s="77" t="n">
        <f aca="false">H48+K48</f>
        <v>1</v>
      </c>
    </row>
    <row r="49" customFormat="false" ht="13.8" hidden="false" customHeight="false" outlineLevel="0" collapsed="false">
      <c r="A49" s="61" t="s">
        <v>70</v>
      </c>
      <c r="B49" s="62" t="s">
        <v>71</v>
      </c>
      <c r="C49" s="63" t="s">
        <v>34</v>
      </c>
      <c r="D49" s="64" t="n">
        <v>319.8</v>
      </c>
      <c r="E49" s="65" t="n">
        <v>72.8621113164</v>
      </c>
      <c r="F49" s="66" t="n">
        <v>319.8</v>
      </c>
      <c r="G49" s="67" t="n">
        <f aca="false">F49*E49</f>
        <v>23301.3031989847</v>
      </c>
      <c r="H49" s="68" t="n">
        <f aca="false">F49/D49</f>
        <v>1</v>
      </c>
      <c r="I49" s="69"/>
      <c r="J49" s="70" t="n">
        <f aca="false">I49*E49</f>
        <v>0</v>
      </c>
      <c r="K49" s="68" t="n">
        <f aca="false">I49/D49</f>
        <v>0</v>
      </c>
      <c r="L49" s="71" t="n">
        <f aca="false">F49+I49</f>
        <v>319.8</v>
      </c>
      <c r="M49" s="72" t="n">
        <f aca="false">G49+J49</f>
        <v>23301.3031989847</v>
      </c>
      <c r="N49" s="73" t="n">
        <f aca="false">H49+K49</f>
        <v>1</v>
      </c>
    </row>
    <row r="50" customFormat="false" ht="22.35" hidden="false" customHeight="false" outlineLevel="0" collapsed="false">
      <c r="A50" s="61" t="s">
        <v>72</v>
      </c>
      <c r="B50" s="62" t="s">
        <v>38</v>
      </c>
      <c r="C50" s="63" t="s">
        <v>39</v>
      </c>
      <c r="D50" s="64" t="n">
        <v>30</v>
      </c>
      <c r="E50" s="65" t="n">
        <v>20.4382234</v>
      </c>
      <c r="F50" s="66" t="n">
        <v>30</v>
      </c>
      <c r="G50" s="67" t="n">
        <f aca="false">F50*E50</f>
        <v>613.146702</v>
      </c>
      <c r="H50" s="68" t="n">
        <f aca="false">F50/D50</f>
        <v>1</v>
      </c>
      <c r="I50" s="69"/>
      <c r="J50" s="70" t="n">
        <f aca="false">I50*E50</f>
        <v>0</v>
      </c>
      <c r="K50" s="68" t="n">
        <f aca="false">I50/D50</f>
        <v>0</v>
      </c>
      <c r="L50" s="71" t="n">
        <f aca="false">F50+I50</f>
        <v>30</v>
      </c>
      <c r="M50" s="72" t="n">
        <f aca="false">G50+J50</f>
        <v>613.146702</v>
      </c>
      <c r="N50" s="73" t="n">
        <f aca="false">H50+K50</f>
        <v>1</v>
      </c>
    </row>
    <row r="51" customFormat="false" ht="22.35" hidden="false" customHeight="false" outlineLevel="0" collapsed="false">
      <c r="A51" s="61" t="s">
        <v>73</v>
      </c>
      <c r="B51" s="62" t="s">
        <v>41</v>
      </c>
      <c r="C51" s="63" t="s">
        <v>34</v>
      </c>
      <c r="D51" s="64" t="n">
        <v>319.8</v>
      </c>
      <c r="E51" s="65" t="n">
        <v>12.56773854</v>
      </c>
      <c r="F51" s="66" t="n">
        <v>319.8</v>
      </c>
      <c r="G51" s="67" t="n">
        <f aca="false">F51*E51</f>
        <v>4019.162785092</v>
      </c>
      <c r="H51" s="68" t="n">
        <f aca="false">F51/D51</f>
        <v>1</v>
      </c>
      <c r="I51" s="69"/>
      <c r="J51" s="70" t="n">
        <f aca="false">I51*E51</f>
        <v>0</v>
      </c>
      <c r="K51" s="68" t="n">
        <f aca="false">I51/D51</f>
        <v>0</v>
      </c>
      <c r="L51" s="71" t="n">
        <f aca="false">F51+I51</f>
        <v>319.8</v>
      </c>
      <c r="M51" s="72" t="n">
        <f aca="false">G51+J51</f>
        <v>4019.162785092</v>
      </c>
      <c r="N51" s="73" t="n">
        <f aca="false">H51+K51</f>
        <v>1</v>
      </c>
    </row>
    <row r="52" customFormat="false" ht="13.8" hidden="false" customHeight="false" outlineLevel="0" collapsed="false">
      <c r="A52" s="61" t="s">
        <v>74</v>
      </c>
      <c r="B52" s="62" t="s">
        <v>43</v>
      </c>
      <c r="C52" s="63" t="s">
        <v>34</v>
      </c>
      <c r="D52" s="64" t="n">
        <v>223.86</v>
      </c>
      <c r="E52" s="65" t="n">
        <v>3.65702974</v>
      </c>
      <c r="F52" s="66" t="n">
        <v>223.86</v>
      </c>
      <c r="G52" s="67" t="n">
        <f aca="false">F52*E52</f>
        <v>818.6626775964</v>
      </c>
      <c r="H52" s="68" t="n">
        <f aca="false">F52/D52</f>
        <v>1</v>
      </c>
      <c r="I52" s="69"/>
      <c r="J52" s="70" t="n">
        <f aca="false">I52*E52</f>
        <v>0</v>
      </c>
      <c r="K52" s="68" t="n">
        <f aca="false">I52/D52</f>
        <v>0</v>
      </c>
      <c r="L52" s="71" t="n">
        <f aca="false">F52+I52</f>
        <v>223.86</v>
      </c>
      <c r="M52" s="72" t="n">
        <f aca="false">G52+J52</f>
        <v>818.6626775964</v>
      </c>
      <c r="N52" s="73" t="n">
        <f aca="false">H52+K52</f>
        <v>1</v>
      </c>
    </row>
    <row r="53" customFormat="false" ht="13.8" hidden="false" customHeight="false" outlineLevel="0" collapsed="false">
      <c r="A53" s="61" t="s">
        <v>75</v>
      </c>
      <c r="B53" s="62" t="s">
        <v>45</v>
      </c>
      <c r="C53" s="63" t="s">
        <v>34</v>
      </c>
      <c r="D53" s="64" t="n">
        <v>12.96</v>
      </c>
      <c r="E53" s="65" t="n">
        <v>85.81125</v>
      </c>
      <c r="F53" s="66" t="n">
        <v>12.96</v>
      </c>
      <c r="G53" s="67" t="n">
        <f aca="false">F53*E53</f>
        <v>1112.1138</v>
      </c>
      <c r="H53" s="68" t="n">
        <f aca="false">F53/D53</f>
        <v>1</v>
      </c>
      <c r="I53" s="69"/>
      <c r="J53" s="70" t="n">
        <f aca="false">I53*E53</f>
        <v>0</v>
      </c>
      <c r="K53" s="68" t="n">
        <f aca="false">I53/D53</f>
        <v>0</v>
      </c>
      <c r="L53" s="71" t="n">
        <f aca="false">F53+I53</f>
        <v>12.96</v>
      </c>
      <c r="M53" s="72" t="n">
        <f aca="false">G53+J53</f>
        <v>1112.1138</v>
      </c>
      <c r="N53" s="73" t="n">
        <f aca="false">H53+K53</f>
        <v>1</v>
      </c>
    </row>
    <row r="54" customFormat="false" ht="22.35" hidden="false" customHeight="false" outlineLevel="0" collapsed="false">
      <c r="A54" s="61" t="s">
        <v>76</v>
      </c>
      <c r="B54" s="62" t="s">
        <v>47</v>
      </c>
      <c r="C54" s="63" t="s">
        <v>34</v>
      </c>
      <c r="D54" s="64" t="n">
        <v>20.16</v>
      </c>
      <c r="E54" s="65" t="n">
        <v>129.684674</v>
      </c>
      <c r="F54" s="74" t="n">
        <v>20.16</v>
      </c>
      <c r="G54" s="67" t="n">
        <f aca="false">F54*E54</f>
        <v>2614.44302784</v>
      </c>
      <c r="H54" s="75" t="n">
        <f aca="false">F54/D54</f>
        <v>1</v>
      </c>
      <c r="I54" s="69"/>
      <c r="J54" s="70" t="n">
        <f aca="false">I54*E54</f>
        <v>0</v>
      </c>
      <c r="K54" s="75" t="n">
        <f aca="false">I54/D54</f>
        <v>0</v>
      </c>
      <c r="L54" s="76" t="n">
        <f aca="false">F54+I54</f>
        <v>20.16</v>
      </c>
      <c r="M54" s="72" t="n">
        <f aca="false">G54+J54</f>
        <v>2614.44302784</v>
      </c>
      <c r="N54" s="77" t="n">
        <f aca="false">H54+K54</f>
        <v>1</v>
      </c>
    </row>
    <row r="55" customFormat="false" ht="22.35" hidden="false" customHeight="false" outlineLevel="0" collapsed="false">
      <c r="A55" s="61" t="s">
        <v>77</v>
      </c>
      <c r="B55" s="62" t="s">
        <v>49</v>
      </c>
      <c r="C55" s="63" t="s">
        <v>31</v>
      </c>
      <c r="D55" s="64" t="n">
        <v>3.9</v>
      </c>
      <c r="E55" s="65" t="n">
        <v>12.9912818</v>
      </c>
      <c r="F55" s="66" t="n">
        <v>3.9</v>
      </c>
      <c r="G55" s="67" t="n">
        <f aca="false">F55*E55</f>
        <v>50.66599902</v>
      </c>
      <c r="H55" s="68" t="n">
        <f aca="false">F55/D55</f>
        <v>1</v>
      </c>
      <c r="I55" s="69"/>
      <c r="J55" s="70" t="n">
        <f aca="false">I55*E55</f>
        <v>0</v>
      </c>
      <c r="K55" s="68" t="n">
        <f aca="false">I55/D55</f>
        <v>0</v>
      </c>
      <c r="L55" s="71" t="n">
        <f aca="false">F55+I55</f>
        <v>3.9</v>
      </c>
      <c r="M55" s="72" t="n">
        <f aca="false">G55+J55</f>
        <v>50.66599902</v>
      </c>
      <c r="N55" s="73" t="n">
        <f aca="false">H55+K55</f>
        <v>1</v>
      </c>
    </row>
    <row r="56" customFormat="false" ht="13.8" hidden="false" customHeight="false" outlineLevel="0" collapsed="false">
      <c r="A56" s="61" t="s">
        <v>78</v>
      </c>
      <c r="B56" s="62" t="s">
        <v>51</v>
      </c>
      <c r="C56" s="63" t="s">
        <v>52</v>
      </c>
      <c r="D56" s="64" t="n">
        <v>6.24</v>
      </c>
      <c r="E56" s="65" t="n">
        <v>43.4922138</v>
      </c>
      <c r="F56" s="66" t="n">
        <v>6.24</v>
      </c>
      <c r="G56" s="67" t="n">
        <f aca="false">F56*E56</f>
        <v>271.391414112</v>
      </c>
      <c r="H56" s="68" t="n">
        <f aca="false">F56/D56</f>
        <v>1</v>
      </c>
      <c r="I56" s="69"/>
      <c r="J56" s="70" t="n">
        <f aca="false">I56*E56</f>
        <v>0</v>
      </c>
      <c r="K56" s="68" t="n">
        <f aca="false">I56/D56</f>
        <v>0</v>
      </c>
      <c r="L56" s="71" t="n">
        <f aca="false">F56+I56</f>
        <v>6.24</v>
      </c>
      <c r="M56" s="72" t="n">
        <f aca="false">G56+J56</f>
        <v>271.391414112</v>
      </c>
      <c r="N56" s="73" t="n">
        <f aca="false">H56+K56</f>
        <v>1</v>
      </c>
    </row>
    <row r="57" customFormat="false" ht="22.35" hidden="false" customHeight="false" outlineLevel="0" collapsed="false">
      <c r="A57" s="61" t="s">
        <v>79</v>
      </c>
      <c r="B57" s="62" t="s">
        <v>58</v>
      </c>
      <c r="C57" s="63" t="s">
        <v>34</v>
      </c>
      <c r="D57" s="64" t="n">
        <v>172.8</v>
      </c>
      <c r="E57" s="65" t="n">
        <v>39.5060246</v>
      </c>
      <c r="F57" s="66" t="n">
        <v>172.8</v>
      </c>
      <c r="G57" s="67" t="n">
        <f aca="false">F57*E57</f>
        <v>6826.64105088</v>
      </c>
      <c r="H57" s="68" t="n">
        <f aca="false">F57/D57</f>
        <v>1</v>
      </c>
      <c r="I57" s="69"/>
      <c r="J57" s="70" t="n">
        <f aca="false">I57*E57</f>
        <v>0</v>
      </c>
      <c r="K57" s="68" t="n">
        <f aca="false">I57/D57</f>
        <v>0</v>
      </c>
      <c r="L57" s="71" t="n">
        <f aca="false">F57+I57</f>
        <v>172.8</v>
      </c>
      <c r="M57" s="72" t="n">
        <f aca="false">G57+J57</f>
        <v>6826.64105088</v>
      </c>
      <c r="N57" s="73" t="n">
        <f aca="false">H57+K57</f>
        <v>1</v>
      </c>
    </row>
    <row r="58" customFormat="false" ht="13.8" hidden="false" customHeight="false" outlineLevel="0" collapsed="false">
      <c r="A58" s="61" t="s">
        <v>80</v>
      </c>
      <c r="B58" s="62" t="s">
        <v>60</v>
      </c>
      <c r="C58" s="63" t="s">
        <v>31</v>
      </c>
      <c r="D58" s="64" t="n">
        <v>43.2</v>
      </c>
      <c r="E58" s="65" t="n">
        <v>5.26409744</v>
      </c>
      <c r="F58" s="66" t="n">
        <v>43.2</v>
      </c>
      <c r="G58" s="67" t="n">
        <f aca="false">F58*E58</f>
        <v>227.409009408</v>
      </c>
      <c r="H58" s="68" t="n">
        <f aca="false">F58/D58</f>
        <v>1</v>
      </c>
      <c r="I58" s="69"/>
      <c r="J58" s="70" t="n">
        <f aca="false">I58*E58</f>
        <v>0</v>
      </c>
      <c r="K58" s="68" t="n">
        <f aca="false">I58/D58</f>
        <v>0</v>
      </c>
      <c r="L58" s="71" t="n">
        <f aca="false">F58+I58</f>
        <v>43.2</v>
      </c>
      <c r="M58" s="72" t="n">
        <f aca="false">G58+J58</f>
        <v>227.409009408</v>
      </c>
      <c r="N58" s="73" t="n">
        <f aca="false">H58+K58</f>
        <v>1</v>
      </c>
    </row>
    <row r="59" customFormat="false" ht="22.35" hidden="false" customHeight="false" outlineLevel="0" collapsed="false">
      <c r="A59" s="61" t="s">
        <v>81</v>
      </c>
      <c r="B59" s="62" t="s">
        <v>62</v>
      </c>
      <c r="C59" s="63" t="s">
        <v>63</v>
      </c>
      <c r="D59" s="64" t="n">
        <v>3.532483221</v>
      </c>
      <c r="E59" s="65" t="n">
        <v>292.04</v>
      </c>
      <c r="F59" s="66" t="n">
        <v>3.532483221</v>
      </c>
      <c r="G59" s="67" t="n">
        <f aca="false">F59*E59</f>
        <v>1031.62639986084</v>
      </c>
      <c r="H59" s="68" t="n">
        <f aca="false">F59/D59</f>
        <v>1</v>
      </c>
      <c r="I59" s="69"/>
      <c r="J59" s="70" t="n">
        <f aca="false">I59*E59</f>
        <v>0</v>
      </c>
      <c r="K59" s="68" t="n">
        <f aca="false">I59/D59</f>
        <v>0</v>
      </c>
      <c r="L59" s="71" t="n">
        <f aca="false">F59+I59</f>
        <v>3.532483221</v>
      </c>
      <c r="M59" s="72" t="n">
        <f aca="false">G59+J59</f>
        <v>1031.62639986084</v>
      </c>
      <c r="N59" s="73" t="n">
        <f aca="false">H59+K59</f>
        <v>1</v>
      </c>
    </row>
    <row r="60" customFormat="false" ht="22.35" hidden="false" customHeight="false" outlineLevel="0" collapsed="false">
      <c r="A60" s="61" t="s">
        <v>82</v>
      </c>
      <c r="B60" s="62" t="s">
        <v>65</v>
      </c>
      <c r="C60" s="63" t="s">
        <v>66</v>
      </c>
      <c r="D60" s="64" t="n">
        <v>36</v>
      </c>
      <c r="E60" s="65" t="n">
        <v>617.736434</v>
      </c>
      <c r="F60" s="74" t="n">
        <v>36</v>
      </c>
      <c r="G60" s="67" t="n">
        <f aca="false">F60*E60</f>
        <v>22238.511624</v>
      </c>
      <c r="H60" s="75" t="n">
        <f aca="false">F60/D60</f>
        <v>1</v>
      </c>
      <c r="I60" s="69"/>
      <c r="J60" s="70" t="n">
        <f aca="false">I60*E60</f>
        <v>0</v>
      </c>
      <c r="K60" s="75" t="n">
        <f aca="false">I60/D60</f>
        <v>0</v>
      </c>
      <c r="L60" s="76" t="n">
        <f aca="false">F60+I60</f>
        <v>36</v>
      </c>
      <c r="M60" s="72" t="n">
        <f aca="false">G60+J60</f>
        <v>22238.511624</v>
      </c>
      <c r="N60" s="77" t="n">
        <f aca="false">H60+K60</f>
        <v>1</v>
      </c>
    </row>
    <row r="61" customFormat="false" ht="22.35" hidden="false" customHeight="false" outlineLevel="0" collapsed="false">
      <c r="A61" s="61" t="s">
        <v>83</v>
      </c>
      <c r="B61" s="62" t="s">
        <v>84</v>
      </c>
      <c r="C61" s="63" t="s">
        <v>52</v>
      </c>
      <c r="D61" s="64" t="n">
        <v>316.05</v>
      </c>
      <c r="E61" s="65" t="n">
        <v>371.253694</v>
      </c>
      <c r="F61" s="66" t="n">
        <v>316.05</v>
      </c>
      <c r="G61" s="67" t="n">
        <f aca="false">F61*E61</f>
        <v>117334.7299887</v>
      </c>
      <c r="H61" s="68" t="n">
        <f aca="false">F61/D61</f>
        <v>1</v>
      </c>
      <c r="I61" s="69"/>
      <c r="J61" s="70" t="n">
        <f aca="false">I61*E61</f>
        <v>0</v>
      </c>
      <c r="K61" s="68" t="n">
        <f aca="false">I61/D61</f>
        <v>0</v>
      </c>
      <c r="L61" s="71" t="n">
        <f aca="false">F61+I61</f>
        <v>316.05</v>
      </c>
      <c r="M61" s="72" t="n">
        <f aca="false">G61+J61</f>
        <v>117334.7299887</v>
      </c>
      <c r="N61" s="73" t="n">
        <f aca="false">H61+K61</f>
        <v>1</v>
      </c>
    </row>
    <row r="62" customFormat="false" ht="13.8" hidden="false" customHeight="false" outlineLevel="0" collapsed="false">
      <c r="A62" s="61" t="s">
        <v>85</v>
      </c>
      <c r="B62" s="62" t="s">
        <v>86</v>
      </c>
      <c r="C62" s="63" t="s">
        <v>87</v>
      </c>
      <c r="D62" s="64" t="n">
        <v>19</v>
      </c>
      <c r="E62" s="65" t="n">
        <v>1293.79961032</v>
      </c>
      <c r="F62" s="66" t="n">
        <v>19</v>
      </c>
      <c r="G62" s="67" t="n">
        <f aca="false">F62*E62</f>
        <v>24582.19259608</v>
      </c>
      <c r="H62" s="68" t="n">
        <f aca="false">F62/D62</f>
        <v>1</v>
      </c>
      <c r="I62" s="69"/>
      <c r="J62" s="70" t="n">
        <f aca="false">I62*E62</f>
        <v>0</v>
      </c>
      <c r="K62" s="68" t="n">
        <f aca="false">I62/D62</f>
        <v>0</v>
      </c>
      <c r="L62" s="71" t="n">
        <f aca="false">F62+I62</f>
        <v>19</v>
      </c>
      <c r="M62" s="72" t="n">
        <f aca="false">G62+J62</f>
        <v>24582.19259608</v>
      </c>
      <c r="N62" s="73" t="n">
        <f aca="false">H62+K62</f>
        <v>1</v>
      </c>
    </row>
    <row r="63" customFormat="false" ht="13.8" hidden="false" customHeight="false" outlineLevel="0" collapsed="false">
      <c r="A63" s="61" t="s">
        <v>88</v>
      </c>
      <c r="B63" s="62" t="s">
        <v>89</v>
      </c>
      <c r="C63" s="63" t="s">
        <v>34</v>
      </c>
      <c r="D63" s="64" t="n">
        <v>2.5</v>
      </c>
      <c r="E63" s="65" t="n">
        <v>1020.27408</v>
      </c>
      <c r="F63" s="66" t="n">
        <v>2.5</v>
      </c>
      <c r="G63" s="67" t="n">
        <f aca="false">F63*E63</f>
        <v>2550.6852</v>
      </c>
      <c r="H63" s="68" t="n">
        <f aca="false">F63/D63</f>
        <v>1</v>
      </c>
      <c r="I63" s="69"/>
      <c r="J63" s="70" t="n">
        <f aca="false">I63*E63</f>
        <v>0</v>
      </c>
      <c r="K63" s="68" t="n">
        <f aca="false">I63/D63</f>
        <v>0</v>
      </c>
      <c r="L63" s="71" t="n">
        <f aca="false">F63+I63</f>
        <v>2.5</v>
      </c>
      <c r="M63" s="72" t="n">
        <f aca="false">G63+J63</f>
        <v>2550.6852</v>
      </c>
      <c r="N63" s="73" t="n">
        <f aca="false">H63+K63</f>
        <v>1</v>
      </c>
    </row>
    <row r="64" customFormat="false" ht="22.35" hidden="false" customHeight="false" outlineLevel="0" collapsed="false">
      <c r="A64" s="61" t="s">
        <v>90</v>
      </c>
      <c r="B64" s="62" t="s">
        <v>91</v>
      </c>
      <c r="C64" s="63" t="s">
        <v>52</v>
      </c>
      <c r="D64" s="64" t="n">
        <v>316.05</v>
      </c>
      <c r="E64" s="65" t="n">
        <v>332.087627872</v>
      </c>
      <c r="F64" s="66" t="n">
        <v>316.05</v>
      </c>
      <c r="G64" s="67" t="n">
        <f aca="false">F64*E64</f>
        <v>104956.294788946</v>
      </c>
      <c r="H64" s="68" t="n">
        <f aca="false">F64/D64</f>
        <v>1</v>
      </c>
      <c r="I64" s="69"/>
      <c r="J64" s="70" t="n">
        <f aca="false">I64*E64</f>
        <v>0</v>
      </c>
      <c r="K64" s="68" t="n">
        <f aca="false">I64/D64</f>
        <v>0</v>
      </c>
      <c r="L64" s="71" t="n">
        <f aca="false">F64+I64</f>
        <v>316.05</v>
      </c>
      <c r="M64" s="72" t="n">
        <f aca="false">G64+J64</f>
        <v>104956.294788946</v>
      </c>
      <c r="N64" s="73" t="n">
        <f aca="false">H64+K64</f>
        <v>1</v>
      </c>
    </row>
    <row r="65" customFormat="false" ht="32.55" hidden="false" customHeight="false" outlineLevel="0" collapsed="false">
      <c r="A65" s="61" t="s">
        <v>92</v>
      </c>
      <c r="B65" s="62" t="s">
        <v>93</v>
      </c>
      <c r="C65" s="63" t="s">
        <v>52</v>
      </c>
      <c r="D65" s="64" t="n">
        <v>152</v>
      </c>
      <c r="E65" s="65" t="n">
        <v>1167.49347064</v>
      </c>
      <c r="F65" s="66" t="n">
        <v>152</v>
      </c>
      <c r="G65" s="67" t="n">
        <f aca="false">F65*E65</f>
        <v>177459.00753728</v>
      </c>
      <c r="H65" s="68" t="n">
        <f aca="false">F65/D65</f>
        <v>1</v>
      </c>
      <c r="I65" s="69"/>
      <c r="J65" s="70" t="n">
        <f aca="false">I65*E65</f>
        <v>0</v>
      </c>
      <c r="K65" s="68" t="n">
        <f aca="false">I65/D65</f>
        <v>0</v>
      </c>
      <c r="L65" s="71" t="n">
        <f aca="false">F65+I65</f>
        <v>152</v>
      </c>
      <c r="M65" s="72" t="n">
        <f aca="false">G65+J65</f>
        <v>177459.00753728</v>
      </c>
      <c r="N65" s="73" t="n">
        <f aca="false">H65+K65</f>
        <v>1</v>
      </c>
    </row>
    <row r="66" customFormat="false" ht="13.8" hidden="false" customHeight="false" outlineLevel="0" collapsed="false">
      <c r="A66" s="61" t="s">
        <v>94</v>
      </c>
      <c r="B66" s="62" t="s">
        <v>95</v>
      </c>
      <c r="C66" s="63" t="s">
        <v>34</v>
      </c>
      <c r="D66" s="64" t="n">
        <v>36.3</v>
      </c>
      <c r="E66" s="65" t="n">
        <v>890.662906</v>
      </c>
      <c r="F66" s="74" t="n">
        <v>36.3</v>
      </c>
      <c r="G66" s="67" t="n">
        <f aca="false">F66*E66</f>
        <v>32331.0634878</v>
      </c>
      <c r="H66" s="75" t="n">
        <f aca="false">F66/D66</f>
        <v>1</v>
      </c>
      <c r="I66" s="69"/>
      <c r="J66" s="70" t="n">
        <f aca="false">I66*E66</f>
        <v>0</v>
      </c>
      <c r="K66" s="75" t="n">
        <f aca="false">I66/D66</f>
        <v>0</v>
      </c>
      <c r="L66" s="76" t="n">
        <f aca="false">F66+I66</f>
        <v>36.3</v>
      </c>
      <c r="M66" s="72" t="n">
        <f aca="false">G66+J66</f>
        <v>32331.0634878</v>
      </c>
      <c r="N66" s="77" t="n">
        <f aca="false">H66+K66</f>
        <v>1</v>
      </c>
    </row>
    <row r="67" customFormat="false" ht="22.35" hidden="false" customHeight="false" outlineLevel="0" collapsed="false">
      <c r="A67" s="61" t="s">
        <v>96</v>
      </c>
      <c r="B67" s="62" t="s">
        <v>97</v>
      </c>
      <c r="C67" s="63" t="s">
        <v>98</v>
      </c>
      <c r="D67" s="64" t="n">
        <v>2144</v>
      </c>
      <c r="E67" s="65" t="n">
        <v>18.3674736</v>
      </c>
      <c r="F67" s="66" t="n">
        <v>2144</v>
      </c>
      <c r="G67" s="67" t="n">
        <f aca="false">F67*E67</f>
        <v>39379.8633984</v>
      </c>
      <c r="H67" s="68" t="n">
        <f aca="false">F67/D67</f>
        <v>1</v>
      </c>
      <c r="I67" s="69"/>
      <c r="J67" s="70" t="n">
        <f aca="false">I67*E67</f>
        <v>0</v>
      </c>
      <c r="K67" s="68" t="n">
        <f aca="false">I67/D67</f>
        <v>0</v>
      </c>
      <c r="L67" s="71" t="n">
        <f aca="false">F67+I67</f>
        <v>2144</v>
      </c>
      <c r="M67" s="72" t="n">
        <f aca="false">G67+J67</f>
        <v>39379.8633984</v>
      </c>
      <c r="N67" s="73" t="n">
        <f aca="false">H67+K67</f>
        <v>1</v>
      </c>
    </row>
    <row r="68" customFormat="false" ht="22.35" hidden="false" customHeight="false" outlineLevel="0" collapsed="false">
      <c r="A68" s="61" t="s">
        <v>99</v>
      </c>
      <c r="B68" s="62" t="s">
        <v>100</v>
      </c>
      <c r="C68" s="63" t="s">
        <v>34</v>
      </c>
      <c r="D68" s="64" t="n">
        <v>1.2</v>
      </c>
      <c r="E68" s="65" t="n">
        <v>472.997</v>
      </c>
      <c r="F68" s="66" t="n">
        <v>1.2</v>
      </c>
      <c r="G68" s="67" t="n">
        <f aca="false">F68*E68</f>
        <v>567.5964</v>
      </c>
      <c r="H68" s="68" t="n">
        <f aca="false">F68/D68</f>
        <v>1</v>
      </c>
      <c r="I68" s="69"/>
      <c r="J68" s="70" t="n">
        <f aca="false">I68*E68</f>
        <v>0</v>
      </c>
      <c r="K68" s="68" t="n">
        <f aca="false">I68/D68</f>
        <v>0</v>
      </c>
      <c r="L68" s="71" t="n">
        <f aca="false">F68+I68</f>
        <v>1.2</v>
      </c>
      <c r="M68" s="72" t="n">
        <f aca="false">G68+J68</f>
        <v>567.5964</v>
      </c>
      <c r="N68" s="73" t="n">
        <f aca="false">H68+K68</f>
        <v>1</v>
      </c>
    </row>
    <row r="69" customFormat="false" ht="22.35" hidden="false" customHeight="false" outlineLevel="0" collapsed="false">
      <c r="A69" s="61" t="s">
        <v>101</v>
      </c>
      <c r="B69" s="62" t="s">
        <v>102</v>
      </c>
      <c r="C69" s="63" t="s">
        <v>31</v>
      </c>
      <c r="D69" s="64" t="n">
        <v>248.6</v>
      </c>
      <c r="E69" s="65" t="n">
        <v>158.817357244</v>
      </c>
      <c r="F69" s="66" t="n">
        <v>248.6</v>
      </c>
      <c r="G69" s="67" t="n">
        <f aca="false">F69*E69</f>
        <v>39481.9950108584</v>
      </c>
      <c r="H69" s="68" t="n">
        <f aca="false">F69/D69</f>
        <v>1</v>
      </c>
      <c r="I69" s="69"/>
      <c r="J69" s="70" t="n">
        <f aca="false">I69*E69</f>
        <v>0</v>
      </c>
      <c r="K69" s="68" t="n">
        <f aca="false">I69/D69</f>
        <v>0</v>
      </c>
      <c r="L69" s="71" t="n">
        <f aca="false">F69+I69</f>
        <v>248.6</v>
      </c>
      <c r="M69" s="72" t="n">
        <f aca="false">G69+J69</f>
        <v>39481.9950108584</v>
      </c>
      <c r="N69" s="73" t="n">
        <f aca="false">H69+K69</f>
        <v>1</v>
      </c>
    </row>
    <row r="70" customFormat="false" ht="13.8" hidden="false" customHeight="false" outlineLevel="0" collapsed="false">
      <c r="A70" s="53" t="n">
        <v>3</v>
      </c>
      <c r="B70" s="54" t="s">
        <v>103</v>
      </c>
      <c r="C70" s="55"/>
      <c r="D70" s="56"/>
      <c r="E70" s="56"/>
      <c r="F70" s="57"/>
      <c r="G70" s="58"/>
      <c r="H70" s="59"/>
      <c r="I70" s="57"/>
      <c r="J70" s="60" t="n">
        <f aca="false">SUM(J71:J80)</f>
        <v>0</v>
      </c>
      <c r="K70" s="59"/>
      <c r="L70" s="58"/>
      <c r="M70" s="60" t="n">
        <f aca="false">SUM(M71:M80)</f>
        <v>872844.08988777</v>
      </c>
      <c r="N70" s="59"/>
    </row>
    <row r="71" customFormat="false" ht="13.8" hidden="false" customHeight="false" outlineLevel="0" collapsed="false">
      <c r="A71" s="61" t="s">
        <v>104</v>
      </c>
      <c r="B71" s="62" t="s">
        <v>105</v>
      </c>
      <c r="C71" s="63" t="s">
        <v>31</v>
      </c>
      <c r="D71" s="64" t="n">
        <v>2534</v>
      </c>
      <c r="E71" s="65" t="n">
        <v>1.51783968</v>
      </c>
      <c r="F71" s="66" t="n">
        <v>2534</v>
      </c>
      <c r="G71" s="67" t="n">
        <f aca="false">F71*E71</f>
        <v>3846.20574912</v>
      </c>
      <c r="H71" s="68" t="n">
        <f aca="false">F71/D71</f>
        <v>1</v>
      </c>
      <c r="I71" s="69"/>
      <c r="J71" s="70" t="n">
        <f aca="false">I71*E71</f>
        <v>0</v>
      </c>
      <c r="K71" s="68" t="n">
        <f aca="false">I71/D71</f>
        <v>0</v>
      </c>
      <c r="L71" s="71" t="n">
        <f aca="false">F71+I71</f>
        <v>2534</v>
      </c>
      <c r="M71" s="72" t="n">
        <f aca="false">G71+J71</f>
        <v>3846.20574912</v>
      </c>
      <c r="N71" s="73" t="n">
        <f aca="false">H71+K71</f>
        <v>1</v>
      </c>
    </row>
    <row r="72" customFormat="false" ht="22.35" hidden="false" customHeight="false" outlineLevel="0" collapsed="false">
      <c r="A72" s="61" t="s">
        <v>106</v>
      </c>
      <c r="B72" s="62" t="s">
        <v>107</v>
      </c>
      <c r="C72" s="63" t="s">
        <v>108</v>
      </c>
      <c r="D72" s="64" t="n">
        <v>2286</v>
      </c>
      <c r="E72" s="65" t="n">
        <v>41.48391352</v>
      </c>
      <c r="F72" s="74" t="n">
        <v>2286</v>
      </c>
      <c r="G72" s="67" t="n">
        <f aca="false">F72*E72</f>
        <v>94832.22630672</v>
      </c>
      <c r="H72" s="75" t="n">
        <f aca="false">F72/D72</f>
        <v>1</v>
      </c>
      <c r="I72" s="69"/>
      <c r="J72" s="70" t="n">
        <f aca="false">I72*E72</f>
        <v>0</v>
      </c>
      <c r="K72" s="75" t="n">
        <f aca="false">I72/D72</f>
        <v>0</v>
      </c>
      <c r="L72" s="76" t="n">
        <f aca="false">F72+I72</f>
        <v>2286</v>
      </c>
      <c r="M72" s="72" t="n">
        <f aca="false">G72+J72</f>
        <v>94832.22630672</v>
      </c>
      <c r="N72" s="77" t="n">
        <f aca="false">H72+K72</f>
        <v>1</v>
      </c>
    </row>
    <row r="73" customFormat="false" ht="13.8" hidden="false" customHeight="false" outlineLevel="0" collapsed="false">
      <c r="A73" s="61" t="s">
        <v>109</v>
      </c>
      <c r="B73" s="62" t="s">
        <v>110</v>
      </c>
      <c r="C73" s="63" t="s">
        <v>34</v>
      </c>
      <c r="D73" s="64" t="n">
        <v>3970.3899</v>
      </c>
      <c r="E73" s="65" t="n">
        <v>9.107050036</v>
      </c>
      <c r="F73" s="66" t="n">
        <v>3970.3899</v>
      </c>
      <c r="G73" s="67" t="n">
        <f aca="false">F73*E73</f>
        <v>36158.539481729</v>
      </c>
      <c r="H73" s="68" t="n">
        <f aca="false">F73/D73</f>
        <v>1</v>
      </c>
      <c r="I73" s="69"/>
      <c r="J73" s="70" t="n">
        <f aca="false">I73*E73</f>
        <v>0</v>
      </c>
      <c r="K73" s="68" t="n">
        <f aca="false">I73/D73</f>
        <v>0</v>
      </c>
      <c r="L73" s="71" t="n">
        <f aca="false">F73+I73</f>
        <v>3970.3899</v>
      </c>
      <c r="M73" s="72" t="n">
        <f aca="false">G73+J73</f>
        <v>36158.539481729</v>
      </c>
      <c r="N73" s="73" t="n">
        <f aca="false">H73+K73</f>
        <v>1</v>
      </c>
    </row>
    <row r="74" customFormat="false" ht="22.35" hidden="false" customHeight="false" outlineLevel="0" collapsed="false">
      <c r="A74" s="61" t="s">
        <v>111</v>
      </c>
      <c r="B74" s="62" t="s">
        <v>112</v>
      </c>
      <c r="C74" s="63" t="s">
        <v>34</v>
      </c>
      <c r="D74" s="64" t="n">
        <v>298.649999</v>
      </c>
      <c r="E74" s="65" t="n">
        <v>940.68715153</v>
      </c>
      <c r="F74" s="66" t="n">
        <v>298.649999</v>
      </c>
      <c r="G74" s="67" t="n">
        <f aca="false">F74*E74</f>
        <v>280936.216863747</v>
      </c>
      <c r="H74" s="68" t="n">
        <f aca="false">F74/D74</f>
        <v>1</v>
      </c>
      <c r="I74" s="69"/>
      <c r="J74" s="70" t="n">
        <f aca="false">I74*E74</f>
        <v>0</v>
      </c>
      <c r="K74" s="68" t="n">
        <f aca="false">I74/D74</f>
        <v>0</v>
      </c>
      <c r="L74" s="71" t="n">
        <f aca="false">F74+I74</f>
        <v>298.649999</v>
      </c>
      <c r="M74" s="72" t="n">
        <f aca="false">G74+J74</f>
        <v>280936.216863747</v>
      </c>
      <c r="N74" s="73" t="n">
        <f aca="false">H74+K74</f>
        <v>1</v>
      </c>
    </row>
    <row r="75" customFormat="false" ht="22.35" hidden="false" customHeight="false" outlineLevel="0" collapsed="false">
      <c r="A75" s="61" t="s">
        <v>113</v>
      </c>
      <c r="B75" s="62" t="s">
        <v>49</v>
      </c>
      <c r="C75" s="63" t="s">
        <v>31</v>
      </c>
      <c r="D75" s="64" t="n">
        <v>168.75</v>
      </c>
      <c r="E75" s="65" t="n">
        <v>12.99012442</v>
      </c>
      <c r="F75" s="66" t="n">
        <v>168.75</v>
      </c>
      <c r="G75" s="67" t="n">
        <f aca="false">F75*E75</f>
        <v>2192.083495875</v>
      </c>
      <c r="H75" s="68" t="n">
        <f aca="false">F75/D75</f>
        <v>1</v>
      </c>
      <c r="I75" s="69"/>
      <c r="J75" s="70" t="n">
        <f aca="false">I75*E75</f>
        <v>0</v>
      </c>
      <c r="K75" s="68" t="n">
        <f aca="false">I75/D75</f>
        <v>0</v>
      </c>
      <c r="L75" s="71" t="n">
        <f aca="false">F75+I75</f>
        <v>168.75</v>
      </c>
      <c r="M75" s="72" t="n">
        <f aca="false">G75+J75</f>
        <v>2192.083495875</v>
      </c>
      <c r="N75" s="73" t="n">
        <f aca="false">H75+K75</f>
        <v>1</v>
      </c>
    </row>
    <row r="76" customFormat="false" ht="13.8" hidden="false" customHeight="false" outlineLevel="0" collapsed="false">
      <c r="A76" s="61" t="s">
        <v>114</v>
      </c>
      <c r="B76" s="62" t="s">
        <v>51</v>
      </c>
      <c r="C76" s="63" t="s">
        <v>52</v>
      </c>
      <c r="D76" s="64" t="n">
        <v>450</v>
      </c>
      <c r="E76" s="65" t="n">
        <v>43.492694</v>
      </c>
      <c r="F76" s="66" t="n">
        <v>450</v>
      </c>
      <c r="G76" s="67" t="n">
        <f aca="false">F76*E76</f>
        <v>19571.7123</v>
      </c>
      <c r="H76" s="68" t="n">
        <f aca="false">F76/D76</f>
        <v>1</v>
      </c>
      <c r="I76" s="69"/>
      <c r="J76" s="70" t="n">
        <f aca="false">I76*E76</f>
        <v>0</v>
      </c>
      <c r="K76" s="68" t="n">
        <f aca="false">I76/D76</f>
        <v>0</v>
      </c>
      <c r="L76" s="71" t="n">
        <f aca="false">F76+I76</f>
        <v>450</v>
      </c>
      <c r="M76" s="72" t="n">
        <f aca="false">G76+J76</f>
        <v>19571.7123</v>
      </c>
      <c r="N76" s="73" t="n">
        <f aca="false">H76+K76</f>
        <v>1</v>
      </c>
    </row>
    <row r="77" customFormat="false" ht="22.35" hidden="false" customHeight="false" outlineLevel="0" collapsed="false">
      <c r="A77" s="61" t="s">
        <v>115</v>
      </c>
      <c r="B77" s="62" t="s">
        <v>47</v>
      </c>
      <c r="C77" s="63" t="s">
        <v>34</v>
      </c>
      <c r="D77" s="64" t="n">
        <v>56.25</v>
      </c>
      <c r="E77" s="65" t="n">
        <v>129.684919</v>
      </c>
      <c r="F77" s="66" t="n">
        <v>56.25</v>
      </c>
      <c r="G77" s="67" t="n">
        <f aca="false">F77*E77</f>
        <v>7294.77669375</v>
      </c>
      <c r="H77" s="68" t="n">
        <f aca="false">F77/D77</f>
        <v>1</v>
      </c>
      <c r="I77" s="69"/>
      <c r="J77" s="70" t="n">
        <f aca="false">I77*E77</f>
        <v>0</v>
      </c>
      <c r="K77" s="68" t="n">
        <f aca="false">I77/D77</f>
        <v>0</v>
      </c>
      <c r="L77" s="71" t="n">
        <f aca="false">F77+I77</f>
        <v>56.25</v>
      </c>
      <c r="M77" s="72" t="n">
        <f aca="false">G77+J77</f>
        <v>7294.77669375</v>
      </c>
      <c r="N77" s="73" t="n">
        <f aca="false">H77+K77</f>
        <v>1</v>
      </c>
    </row>
    <row r="78" customFormat="false" ht="22.35" hidden="false" customHeight="false" outlineLevel="0" collapsed="false">
      <c r="A78" s="61" t="s">
        <v>116</v>
      </c>
      <c r="B78" s="62" t="s">
        <v>117</v>
      </c>
      <c r="C78" s="63" t="s">
        <v>52</v>
      </c>
      <c r="D78" s="64" t="n">
        <v>3600</v>
      </c>
      <c r="E78" s="65" t="n">
        <v>63.15029056</v>
      </c>
      <c r="F78" s="74" t="n">
        <v>3600</v>
      </c>
      <c r="G78" s="67" t="n">
        <f aca="false">F78*E78</f>
        <v>227341.046016</v>
      </c>
      <c r="H78" s="75" t="n">
        <f aca="false">F78/D78</f>
        <v>1</v>
      </c>
      <c r="I78" s="69"/>
      <c r="J78" s="70" t="n">
        <f aca="false">I78*E78</f>
        <v>0</v>
      </c>
      <c r="K78" s="75" t="n">
        <f aca="false">I78/D78</f>
        <v>0</v>
      </c>
      <c r="L78" s="76" t="n">
        <f aca="false">F78+I78</f>
        <v>3600</v>
      </c>
      <c r="M78" s="72" t="n">
        <f aca="false">G78+J78</f>
        <v>227341.046016</v>
      </c>
      <c r="N78" s="77" t="n">
        <f aca="false">H78+K78</f>
        <v>1</v>
      </c>
    </row>
    <row r="79" customFormat="false" ht="22.35" hidden="false" customHeight="false" outlineLevel="0" collapsed="false">
      <c r="A79" s="61" t="s">
        <v>118</v>
      </c>
      <c r="B79" s="62" t="s">
        <v>119</v>
      </c>
      <c r="C79" s="63" t="s">
        <v>63</v>
      </c>
      <c r="D79" s="64" t="n">
        <v>4.24</v>
      </c>
      <c r="E79" s="65" t="n">
        <v>77.33679212</v>
      </c>
      <c r="F79" s="66" t="n">
        <v>4.24</v>
      </c>
      <c r="G79" s="67" t="n">
        <f aca="false">F79*E79</f>
        <v>327.9079985888</v>
      </c>
      <c r="H79" s="68" t="n">
        <f aca="false">F79/D79</f>
        <v>1</v>
      </c>
      <c r="I79" s="69"/>
      <c r="J79" s="70" t="n">
        <f aca="false">I79*E79</f>
        <v>0</v>
      </c>
      <c r="K79" s="68" t="n">
        <f aca="false">I79/D79</f>
        <v>0</v>
      </c>
      <c r="L79" s="71" t="n">
        <f aca="false">F79+I79</f>
        <v>4.24</v>
      </c>
      <c r="M79" s="72" t="n">
        <f aca="false">G79+J79</f>
        <v>327.9079985888</v>
      </c>
      <c r="N79" s="73" t="n">
        <f aca="false">H79+K79</f>
        <v>1</v>
      </c>
    </row>
    <row r="80" customFormat="false" ht="22.35" hidden="false" customHeight="false" outlineLevel="0" collapsed="false">
      <c r="A80" s="61" t="s">
        <v>120</v>
      </c>
      <c r="B80" s="62" t="s">
        <v>121</v>
      </c>
      <c r="C80" s="63" t="s">
        <v>31</v>
      </c>
      <c r="D80" s="64" t="n">
        <v>2172</v>
      </c>
      <c r="E80" s="65" t="n">
        <v>92.23912292</v>
      </c>
      <c r="F80" s="66" t="n">
        <v>2172</v>
      </c>
      <c r="G80" s="67" t="n">
        <f aca="false">F80*E80</f>
        <v>200343.37498224</v>
      </c>
      <c r="H80" s="68" t="n">
        <f aca="false">F80/D80</f>
        <v>1</v>
      </c>
      <c r="I80" s="69"/>
      <c r="J80" s="70" t="n">
        <f aca="false">I80*E80</f>
        <v>0</v>
      </c>
      <c r="K80" s="68" t="n">
        <f aca="false">I80/D80</f>
        <v>0</v>
      </c>
      <c r="L80" s="71" t="n">
        <f aca="false">F80+I80</f>
        <v>2172</v>
      </c>
      <c r="M80" s="72" t="n">
        <f aca="false">G80+J80</f>
        <v>200343.37498224</v>
      </c>
      <c r="N80" s="73" t="n">
        <f aca="false">H80+K80</f>
        <v>1</v>
      </c>
    </row>
    <row r="81" customFormat="false" ht="13.8" hidden="false" customHeight="false" outlineLevel="0" collapsed="false">
      <c r="A81" s="53" t="n">
        <v>4</v>
      </c>
      <c r="B81" s="54" t="s">
        <v>122</v>
      </c>
      <c r="C81" s="55"/>
      <c r="D81" s="56"/>
      <c r="E81" s="56"/>
      <c r="F81" s="57"/>
      <c r="G81" s="58"/>
      <c r="H81" s="59"/>
      <c r="I81" s="57"/>
      <c r="J81" s="60" t="n">
        <f aca="false">SUM(J82:J87)</f>
        <v>0</v>
      </c>
      <c r="K81" s="59"/>
      <c r="L81" s="58"/>
      <c r="M81" s="60" t="n">
        <f aca="false">SUM(M82:M87)</f>
        <v>282665.926630399</v>
      </c>
      <c r="N81" s="59"/>
    </row>
    <row r="82" customFormat="false" ht="13.8" hidden="false" customHeight="false" outlineLevel="0" collapsed="false">
      <c r="A82" s="61" t="s">
        <v>123</v>
      </c>
      <c r="B82" s="62" t="s">
        <v>105</v>
      </c>
      <c r="C82" s="63" t="s">
        <v>31</v>
      </c>
      <c r="D82" s="64" t="n">
        <v>123.75</v>
      </c>
      <c r="E82" s="65" t="n">
        <v>1.96760186</v>
      </c>
      <c r="F82" s="66" t="n">
        <v>123.75</v>
      </c>
      <c r="G82" s="67" t="n">
        <f aca="false">F82*E82</f>
        <v>243.490730175</v>
      </c>
      <c r="H82" s="68" t="n">
        <f aca="false">F82/D82</f>
        <v>1</v>
      </c>
      <c r="I82" s="69"/>
      <c r="J82" s="70" t="n">
        <f aca="false">I82*E82</f>
        <v>0</v>
      </c>
      <c r="K82" s="68" t="n">
        <f aca="false">I82/D82</f>
        <v>0</v>
      </c>
      <c r="L82" s="71" t="n">
        <f aca="false">F82+I82</f>
        <v>123.75</v>
      </c>
      <c r="M82" s="72" t="n">
        <f aca="false">G82+J82</f>
        <v>243.490730175</v>
      </c>
      <c r="N82" s="73" t="n">
        <f aca="false">H82+K82</f>
        <v>1</v>
      </c>
    </row>
    <row r="83" customFormat="false" ht="13.8" hidden="false" customHeight="false" outlineLevel="0" collapsed="false">
      <c r="A83" s="61" t="s">
        <v>124</v>
      </c>
      <c r="B83" s="62" t="s">
        <v>125</v>
      </c>
      <c r="C83" s="63" t="s">
        <v>52</v>
      </c>
      <c r="D83" s="64" t="n">
        <v>505.7</v>
      </c>
      <c r="E83" s="65" t="n">
        <v>254.3750524</v>
      </c>
      <c r="F83" s="66" t="n">
        <v>505.7</v>
      </c>
      <c r="G83" s="67" t="n">
        <f aca="false">F83*E83</f>
        <v>128637.46399868</v>
      </c>
      <c r="H83" s="68" t="n">
        <f aca="false">F83/D83</f>
        <v>1</v>
      </c>
      <c r="I83" s="69"/>
      <c r="J83" s="70" t="n">
        <f aca="false">I83*E83</f>
        <v>0</v>
      </c>
      <c r="K83" s="68" t="n">
        <f aca="false">I83/D83</f>
        <v>0</v>
      </c>
      <c r="L83" s="71" t="n">
        <f aca="false">F83+I83</f>
        <v>505.7</v>
      </c>
      <c r="M83" s="72" t="n">
        <f aca="false">G83+J83</f>
        <v>128637.46399868</v>
      </c>
      <c r="N83" s="73" t="n">
        <f aca="false">H83+K83</f>
        <v>1</v>
      </c>
    </row>
    <row r="84" customFormat="false" ht="22.35" hidden="false" customHeight="false" outlineLevel="0" collapsed="false">
      <c r="A84" s="61" t="s">
        <v>126</v>
      </c>
      <c r="B84" s="62" t="s">
        <v>127</v>
      </c>
      <c r="C84" s="63" t="s">
        <v>87</v>
      </c>
      <c r="D84" s="64" t="n">
        <v>5</v>
      </c>
      <c r="E84" s="65" t="n">
        <v>7510.80232</v>
      </c>
      <c r="F84" s="74" t="n">
        <v>5</v>
      </c>
      <c r="G84" s="67" t="n">
        <f aca="false">F84*E84</f>
        <v>37554.0116</v>
      </c>
      <c r="H84" s="75" t="n">
        <f aca="false">F84/D84</f>
        <v>1</v>
      </c>
      <c r="I84" s="69"/>
      <c r="J84" s="70" t="n">
        <f aca="false">I84*E84</f>
        <v>0</v>
      </c>
      <c r="K84" s="75" t="n">
        <f aca="false">I84/D84</f>
        <v>0</v>
      </c>
      <c r="L84" s="76" t="n">
        <f aca="false">F84+I84</f>
        <v>5</v>
      </c>
      <c r="M84" s="72" t="n">
        <f aca="false">G84+J84</f>
        <v>37554.0116</v>
      </c>
      <c r="N84" s="77" t="n">
        <f aca="false">H84+K84</f>
        <v>1</v>
      </c>
    </row>
    <row r="85" customFormat="false" ht="22.35" hidden="false" customHeight="false" outlineLevel="0" collapsed="false">
      <c r="A85" s="61" t="s">
        <v>128</v>
      </c>
      <c r="B85" s="62" t="s">
        <v>129</v>
      </c>
      <c r="C85" s="63" t="s">
        <v>31</v>
      </c>
      <c r="D85" s="64" t="n">
        <v>1600.5</v>
      </c>
      <c r="E85" s="65" t="n">
        <v>33.92265198</v>
      </c>
      <c r="F85" s="66" t="n">
        <v>800</v>
      </c>
      <c r="G85" s="67" t="n">
        <f aca="false">F85*E85</f>
        <v>27138.121584</v>
      </c>
      <c r="H85" s="68" t="n">
        <f aca="false">F85/D85</f>
        <v>0.499843798812871</v>
      </c>
      <c r="I85" s="69"/>
      <c r="J85" s="70" t="n">
        <f aca="false">I85*E85</f>
        <v>0</v>
      </c>
      <c r="K85" s="68" t="n">
        <f aca="false">I85/D85</f>
        <v>0</v>
      </c>
      <c r="L85" s="71" t="n">
        <f aca="false">F85+I85</f>
        <v>800</v>
      </c>
      <c r="M85" s="72" t="n">
        <f aca="false">G85+J85</f>
        <v>27138.121584</v>
      </c>
      <c r="N85" s="73" t="n">
        <f aca="false">H85+K85</f>
        <v>0.499843798812871</v>
      </c>
    </row>
    <row r="86" customFormat="false" ht="22.35" hidden="false" customHeight="false" outlineLevel="0" collapsed="false">
      <c r="A86" s="61" t="s">
        <v>130</v>
      </c>
      <c r="B86" s="62" t="s">
        <v>107</v>
      </c>
      <c r="C86" s="63" t="s">
        <v>108</v>
      </c>
      <c r="D86" s="64" t="n">
        <v>1961.39</v>
      </c>
      <c r="E86" s="65" t="n">
        <v>41.483870302</v>
      </c>
      <c r="F86" s="66" t="n">
        <v>1961.39</v>
      </c>
      <c r="G86" s="67" t="n">
        <f aca="false">F86*E86</f>
        <v>81366.0483716398</v>
      </c>
      <c r="H86" s="68" t="n">
        <f aca="false">F86/D86</f>
        <v>1</v>
      </c>
      <c r="I86" s="69"/>
      <c r="J86" s="70" t="n">
        <f aca="false">I86*E86</f>
        <v>0</v>
      </c>
      <c r="K86" s="68" t="n">
        <f aca="false">I86/D86</f>
        <v>0</v>
      </c>
      <c r="L86" s="71" t="n">
        <f aca="false">F86+I86</f>
        <v>1961.39</v>
      </c>
      <c r="M86" s="72" t="n">
        <f aca="false">G86+J86</f>
        <v>81366.0483716398</v>
      </c>
      <c r="N86" s="73" t="n">
        <f aca="false">H86+K86</f>
        <v>1</v>
      </c>
    </row>
    <row r="87" customFormat="false" ht="13.8" hidden="false" customHeight="false" outlineLevel="0" collapsed="false">
      <c r="A87" s="61" t="s">
        <v>131</v>
      </c>
      <c r="B87" s="62" t="s">
        <v>132</v>
      </c>
      <c r="C87" s="63" t="s">
        <v>52</v>
      </c>
      <c r="D87" s="64" t="n">
        <v>11.64</v>
      </c>
      <c r="E87" s="65" t="n">
        <v>663.8136036</v>
      </c>
      <c r="F87" s="66" t="n">
        <v>11.64</v>
      </c>
      <c r="G87" s="67" t="n">
        <f aca="false">F87*E87</f>
        <v>7726.790345904</v>
      </c>
      <c r="H87" s="68" t="n">
        <f aca="false">F87/D87</f>
        <v>1</v>
      </c>
      <c r="I87" s="69"/>
      <c r="J87" s="70" t="n">
        <f aca="false">I87*E87</f>
        <v>0</v>
      </c>
      <c r="K87" s="68" t="n">
        <f aca="false">I87/D87</f>
        <v>0</v>
      </c>
      <c r="L87" s="71" t="n">
        <f aca="false">F87+I87</f>
        <v>11.64</v>
      </c>
      <c r="M87" s="72" t="n">
        <f aca="false">G87+J87</f>
        <v>7726.790345904</v>
      </c>
      <c r="N87" s="73" t="n">
        <f aca="false">H87+K87</f>
        <v>1</v>
      </c>
    </row>
    <row r="88" customFormat="false" ht="13.8" hidden="false" customHeight="false" outlineLevel="0" collapsed="false">
      <c r="A88" s="53" t="n">
        <v>5</v>
      </c>
      <c r="B88" s="54" t="s">
        <v>133</v>
      </c>
      <c r="C88" s="55"/>
      <c r="D88" s="56"/>
      <c r="E88" s="56"/>
      <c r="F88" s="57"/>
      <c r="G88" s="58"/>
      <c r="H88" s="59"/>
      <c r="I88" s="57"/>
      <c r="J88" s="60" t="n">
        <f aca="false">SUM(J89:J95)</f>
        <v>0</v>
      </c>
      <c r="K88" s="59"/>
      <c r="L88" s="58"/>
      <c r="M88" s="60" t="n">
        <f aca="false">SUM(M89:M95)</f>
        <v>5937.1488957942</v>
      </c>
      <c r="N88" s="59"/>
    </row>
    <row r="89" customFormat="false" ht="13.8" hidden="false" customHeight="false" outlineLevel="0" collapsed="false">
      <c r="A89" s="78"/>
      <c r="B89" s="79" t="s">
        <v>134</v>
      </c>
      <c r="C89" s="80"/>
      <c r="D89" s="81"/>
      <c r="E89" s="81"/>
      <c r="F89" s="82"/>
      <c r="G89" s="83"/>
      <c r="H89" s="84"/>
      <c r="I89" s="82"/>
      <c r="J89" s="85"/>
      <c r="K89" s="84"/>
      <c r="L89" s="83"/>
      <c r="M89" s="83"/>
      <c r="N89" s="84"/>
    </row>
    <row r="90" customFormat="false" ht="13.8" hidden="false" customHeight="false" outlineLevel="0" collapsed="false">
      <c r="A90" s="61" t="s">
        <v>135</v>
      </c>
      <c r="B90" s="62" t="s">
        <v>136</v>
      </c>
      <c r="C90" s="63" t="s">
        <v>87</v>
      </c>
      <c r="D90" s="64" t="n">
        <v>6</v>
      </c>
      <c r="E90" s="65" t="n">
        <v>43.770132</v>
      </c>
      <c r="F90" s="74" t="n">
        <v>6</v>
      </c>
      <c r="G90" s="67" t="n">
        <f aca="false">F90*E90</f>
        <v>262.620792</v>
      </c>
      <c r="H90" s="75" t="n">
        <f aca="false">F90/D90</f>
        <v>1</v>
      </c>
      <c r="I90" s="69"/>
      <c r="J90" s="70" t="n">
        <f aca="false">I90*E90</f>
        <v>0</v>
      </c>
      <c r="K90" s="75" t="n">
        <f aca="false">I90/D90</f>
        <v>0</v>
      </c>
      <c r="L90" s="76" t="n">
        <f aca="false">F90+I90</f>
        <v>6</v>
      </c>
      <c r="M90" s="72" t="n">
        <f aca="false">G90+J90</f>
        <v>262.620792</v>
      </c>
      <c r="N90" s="77" t="n">
        <f aca="false">H90+K90</f>
        <v>1</v>
      </c>
    </row>
    <row r="91" customFormat="false" ht="13.8" hidden="false" customHeight="false" outlineLevel="0" collapsed="false">
      <c r="A91" s="61" t="s">
        <v>137</v>
      </c>
      <c r="B91" s="62" t="s">
        <v>138</v>
      </c>
      <c r="C91" s="63" t="s">
        <v>31</v>
      </c>
      <c r="D91" s="64" t="n">
        <v>4</v>
      </c>
      <c r="E91" s="65" t="n">
        <v>741.807276</v>
      </c>
      <c r="F91" s="66" t="n">
        <v>4</v>
      </c>
      <c r="G91" s="67" t="n">
        <f aca="false">F91*E91</f>
        <v>2967.229104</v>
      </c>
      <c r="H91" s="68" t="n">
        <f aca="false">F91/D91</f>
        <v>1</v>
      </c>
      <c r="I91" s="69"/>
      <c r="J91" s="70" t="n">
        <f aca="false">I91*E91</f>
        <v>0</v>
      </c>
      <c r="K91" s="68" t="n">
        <f aca="false">I91/D91</f>
        <v>0</v>
      </c>
      <c r="L91" s="71" t="n">
        <f aca="false">F91+I91</f>
        <v>4</v>
      </c>
      <c r="M91" s="72" t="n">
        <f aca="false">G91+J91</f>
        <v>2967.229104</v>
      </c>
      <c r="N91" s="73" t="n">
        <f aca="false">H91+K91</f>
        <v>1</v>
      </c>
    </row>
    <row r="92" customFormat="false" ht="22.35" hidden="false" customHeight="false" outlineLevel="0" collapsed="false">
      <c r="A92" s="61" t="s">
        <v>139</v>
      </c>
      <c r="B92" s="62" t="s">
        <v>140</v>
      </c>
      <c r="C92" s="63" t="s">
        <v>52</v>
      </c>
      <c r="D92" s="64" t="n">
        <v>133</v>
      </c>
      <c r="E92" s="65" t="n">
        <v>20.3556315774</v>
      </c>
      <c r="F92" s="66" t="n">
        <v>133</v>
      </c>
      <c r="G92" s="67" t="n">
        <f aca="false">F92*E92</f>
        <v>2707.2989997942</v>
      </c>
      <c r="H92" s="68" t="n">
        <f aca="false">F92/D92</f>
        <v>1</v>
      </c>
      <c r="I92" s="69"/>
      <c r="J92" s="70" t="n">
        <f aca="false">I92*E92</f>
        <v>0</v>
      </c>
      <c r="K92" s="68" t="n">
        <f aca="false">I92/D92</f>
        <v>0</v>
      </c>
      <c r="L92" s="71" t="n">
        <f aca="false">F92+I92</f>
        <v>133</v>
      </c>
      <c r="M92" s="72" t="n">
        <f aca="false">G92+J92</f>
        <v>2707.2989997942</v>
      </c>
      <c r="N92" s="73" t="n">
        <f aca="false">H92+K92</f>
        <v>1</v>
      </c>
    </row>
    <row r="93" customFormat="false" ht="13.8" hidden="false" customHeight="false" outlineLevel="0" collapsed="false">
      <c r="A93" s="78"/>
      <c r="B93" s="79" t="s">
        <v>141</v>
      </c>
      <c r="C93" s="80"/>
      <c r="D93" s="81"/>
      <c r="E93" s="81"/>
      <c r="F93" s="82"/>
      <c r="G93" s="83"/>
      <c r="H93" s="84"/>
      <c r="I93" s="82"/>
      <c r="J93" s="85"/>
      <c r="K93" s="84"/>
      <c r="L93" s="83"/>
      <c r="M93" s="83"/>
      <c r="N93" s="84"/>
    </row>
    <row r="94" customFormat="false" ht="13.8" hidden="false" customHeight="false" outlineLevel="0" collapsed="false">
      <c r="A94" s="61" t="s">
        <v>142</v>
      </c>
      <c r="B94" s="62" t="s">
        <v>143</v>
      </c>
      <c r="C94" s="63" t="s">
        <v>31</v>
      </c>
      <c r="D94" s="64" t="n">
        <v>435.5</v>
      </c>
      <c r="E94" s="65" t="n">
        <v>29.9359958688</v>
      </c>
      <c r="F94" s="66" t="n">
        <v>0</v>
      </c>
      <c r="G94" s="67" t="n">
        <f aca="false">F94*E94</f>
        <v>0</v>
      </c>
      <c r="H94" s="68" t="n">
        <f aca="false">F94/D94</f>
        <v>0</v>
      </c>
      <c r="I94" s="69"/>
      <c r="J94" s="70" t="n">
        <f aca="false">I94*E94</f>
        <v>0</v>
      </c>
      <c r="K94" s="68" t="n">
        <f aca="false">I94/D94</f>
        <v>0</v>
      </c>
      <c r="L94" s="71" t="n">
        <f aca="false">F94+I94</f>
        <v>0</v>
      </c>
      <c r="M94" s="72" t="n">
        <f aca="false">G94+J94</f>
        <v>0</v>
      </c>
      <c r="N94" s="73" t="n">
        <f aca="false">H94+K94</f>
        <v>0</v>
      </c>
    </row>
    <row r="95" customFormat="false" ht="22.35" hidden="false" customHeight="false" outlineLevel="0" collapsed="false">
      <c r="A95" s="61" t="s">
        <v>144</v>
      </c>
      <c r="B95" s="62" t="s">
        <v>145</v>
      </c>
      <c r="C95" s="63" t="s">
        <v>31</v>
      </c>
      <c r="D95" s="64" t="n">
        <v>5</v>
      </c>
      <c r="E95" s="65" t="n">
        <v>907.48588</v>
      </c>
      <c r="F95" s="66" t="n">
        <v>0</v>
      </c>
      <c r="G95" s="67" t="n">
        <f aca="false">F95*E95</f>
        <v>0</v>
      </c>
      <c r="H95" s="68" t="n">
        <f aca="false">F95/D95</f>
        <v>0</v>
      </c>
      <c r="I95" s="69"/>
      <c r="J95" s="70" t="n">
        <f aca="false">I95*E95</f>
        <v>0</v>
      </c>
      <c r="K95" s="68" t="n">
        <f aca="false">I95/D95</f>
        <v>0</v>
      </c>
      <c r="L95" s="71" t="n">
        <f aca="false">F95+I95</f>
        <v>0</v>
      </c>
      <c r="M95" s="72" t="n">
        <f aca="false">G95+J95</f>
        <v>0</v>
      </c>
      <c r="N95" s="73" t="n">
        <f aca="false">H95+K95</f>
        <v>0</v>
      </c>
    </row>
    <row r="96" customFormat="false" ht="13.8" hidden="false" customHeight="false" outlineLevel="0" collapsed="false">
      <c r="A96" s="53" t="n">
        <v>6</v>
      </c>
      <c r="B96" s="54" t="s">
        <v>146</v>
      </c>
      <c r="C96" s="55"/>
      <c r="D96" s="56"/>
      <c r="E96" s="56"/>
      <c r="F96" s="57"/>
      <c r="G96" s="58"/>
      <c r="H96" s="59"/>
      <c r="I96" s="57"/>
      <c r="J96" s="60" t="n">
        <f aca="false">SUM(J97:J113)</f>
        <v>8450.59714478</v>
      </c>
      <c r="K96" s="59"/>
      <c r="L96" s="58"/>
      <c r="M96" s="60" t="n">
        <f aca="false">SUM(M97:M113)</f>
        <v>295409.443990528</v>
      </c>
      <c r="N96" s="59"/>
    </row>
    <row r="97" customFormat="false" ht="13.8" hidden="false" customHeight="false" outlineLevel="0" collapsed="false">
      <c r="A97" s="61" t="s">
        <v>147</v>
      </c>
      <c r="B97" s="62" t="s">
        <v>148</v>
      </c>
      <c r="C97" s="63" t="s">
        <v>31</v>
      </c>
      <c r="D97" s="64" t="n">
        <v>300</v>
      </c>
      <c r="E97" s="65" t="n">
        <v>5.397970634</v>
      </c>
      <c r="F97" s="66" t="n">
        <v>0</v>
      </c>
      <c r="G97" s="67" t="n">
        <f aca="false">F97*E97</f>
        <v>0</v>
      </c>
      <c r="H97" s="68" t="n">
        <f aca="false">F97/D97</f>
        <v>0</v>
      </c>
      <c r="I97" s="69" t="n">
        <v>300</v>
      </c>
      <c r="J97" s="70" t="n">
        <f aca="false">I97*E97</f>
        <v>1619.3911902</v>
      </c>
      <c r="K97" s="68" t="n">
        <f aca="false">I97/D97</f>
        <v>1</v>
      </c>
      <c r="L97" s="71" t="n">
        <f aca="false">F97+I97</f>
        <v>300</v>
      </c>
      <c r="M97" s="72" t="n">
        <f aca="false">G97+J97</f>
        <v>1619.3911902</v>
      </c>
      <c r="N97" s="73" t="n">
        <f aca="false">H97+K97</f>
        <v>1</v>
      </c>
    </row>
    <row r="98" customFormat="false" ht="32.55" hidden="false" customHeight="false" outlineLevel="0" collapsed="false">
      <c r="A98" s="61" t="s">
        <v>149</v>
      </c>
      <c r="B98" s="62" t="s">
        <v>150</v>
      </c>
      <c r="C98" s="63" t="s">
        <v>151</v>
      </c>
      <c r="D98" s="64" t="n">
        <v>15.000001</v>
      </c>
      <c r="E98" s="65" t="n">
        <v>1333.8926902</v>
      </c>
      <c r="F98" s="66" t="n">
        <v>12</v>
      </c>
      <c r="G98" s="67" t="n">
        <f aca="false">F98*E98</f>
        <v>16006.7122824</v>
      </c>
      <c r="H98" s="68" t="n">
        <f aca="false">F98/D98</f>
        <v>0.79999994666667</v>
      </c>
      <c r="I98" s="69" t="n">
        <v>1</v>
      </c>
      <c r="J98" s="70" t="n">
        <f aca="false">I98*E98</f>
        <v>1333.8926902</v>
      </c>
      <c r="K98" s="68" t="n">
        <f aca="false">I98/D98</f>
        <v>0.0666666622222225</v>
      </c>
      <c r="L98" s="71" t="n">
        <f aca="false">F98+I98</f>
        <v>13</v>
      </c>
      <c r="M98" s="72" t="n">
        <f aca="false">G98+J98</f>
        <v>17340.6049726</v>
      </c>
      <c r="N98" s="73" t="n">
        <f aca="false">H98+K98</f>
        <v>0.866666608888893</v>
      </c>
    </row>
    <row r="99" customFormat="false" ht="13.8" hidden="false" customHeight="false" outlineLevel="0" collapsed="false">
      <c r="A99" s="61" t="s">
        <v>152</v>
      </c>
      <c r="B99" s="62" t="s">
        <v>153</v>
      </c>
      <c r="C99" s="63" t="s">
        <v>151</v>
      </c>
      <c r="D99" s="64" t="n">
        <v>15</v>
      </c>
      <c r="E99" s="65" t="n">
        <v>901.96325366</v>
      </c>
      <c r="F99" s="66" t="n">
        <v>12</v>
      </c>
      <c r="G99" s="67" t="n">
        <f aca="false">F99*E99</f>
        <v>10823.55904392</v>
      </c>
      <c r="H99" s="68" t="n">
        <f aca="false">F99/D99</f>
        <v>0.8</v>
      </c>
      <c r="I99" s="69" t="n">
        <v>1</v>
      </c>
      <c r="J99" s="70" t="n">
        <f aca="false">I99*E99</f>
        <v>901.96325366</v>
      </c>
      <c r="K99" s="68" t="n">
        <f aca="false">I99/D99</f>
        <v>0.0666666666666667</v>
      </c>
      <c r="L99" s="71" t="n">
        <f aca="false">F99+I99</f>
        <v>13</v>
      </c>
      <c r="M99" s="72" t="n">
        <f aca="false">G99+J99</f>
        <v>11725.52229758</v>
      </c>
      <c r="N99" s="73" t="n">
        <f aca="false">H99+K99</f>
        <v>0.866666666666667</v>
      </c>
    </row>
    <row r="100" customFormat="false" ht="22.35" hidden="false" customHeight="false" outlineLevel="0" collapsed="false">
      <c r="A100" s="61" t="s">
        <v>154</v>
      </c>
      <c r="B100" s="62" t="s">
        <v>155</v>
      </c>
      <c r="C100" s="63" t="s">
        <v>151</v>
      </c>
      <c r="D100" s="64" t="n">
        <v>15</v>
      </c>
      <c r="E100" s="65" t="n">
        <v>2380.6741434</v>
      </c>
      <c r="F100" s="66" t="n">
        <v>12</v>
      </c>
      <c r="G100" s="67" t="n">
        <f aca="false">F100*E100</f>
        <v>28568.0897208</v>
      </c>
      <c r="H100" s="68" t="n">
        <f aca="false">F100/D100</f>
        <v>0.8</v>
      </c>
      <c r="I100" s="69" t="n">
        <v>1</v>
      </c>
      <c r="J100" s="70" t="n">
        <f aca="false">I100*E100</f>
        <v>2380.6741434</v>
      </c>
      <c r="K100" s="68" t="n">
        <f aca="false">I100/D100</f>
        <v>0.0666666666666667</v>
      </c>
      <c r="L100" s="71" t="n">
        <f aca="false">F100+I100</f>
        <v>13</v>
      </c>
      <c r="M100" s="72" t="n">
        <f aca="false">G100+J100</f>
        <v>30948.7638642</v>
      </c>
      <c r="N100" s="73" t="n">
        <f aca="false">H100+K100</f>
        <v>0.866666666666667</v>
      </c>
    </row>
    <row r="101" customFormat="false" ht="13.8" hidden="false" customHeight="false" outlineLevel="0" collapsed="false">
      <c r="A101" s="61" t="s">
        <v>156</v>
      </c>
      <c r="B101" s="62" t="s">
        <v>157</v>
      </c>
      <c r="C101" s="63" t="s">
        <v>151</v>
      </c>
      <c r="D101" s="64" t="n">
        <v>15</v>
      </c>
      <c r="E101" s="65" t="n">
        <v>901.96325366</v>
      </c>
      <c r="F101" s="66" t="n">
        <v>12</v>
      </c>
      <c r="G101" s="67" t="n">
        <f aca="false">F101*E101</f>
        <v>10823.55904392</v>
      </c>
      <c r="H101" s="68" t="n">
        <f aca="false">F101/D101</f>
        <v>0.8</v>
      </c>
      <c r="I101" s="69" t="n">
        <v>1</v>
      </c>
      <c r="J101" s="70" t="n">
        <f aca="false">I101*E101</f>
        <v>901.96325366</v>
      </c>
      <c r="K101" s="68" t="n">
        <f aca="false">I101/D101</f>
        <v>0.0666666666666667</v>
      </c>
      <c r="L101" s="71" t="n">
        <f aca="false">F101+I101</f>
        <v>13</v>
      </c>
      <c r="M101" s="72" t="n">
        <f aca="false">G101+J101</f>
        <v>11725.52229758</v>
      </c>
      <c r="N101" s="73" t="n">
        <f aca="false">H101+K101</f>
        <v>0.866666666666667</v>
      </c>
    </row>
    <row r="102" customFormat="false" ht="22.35" hidden="false" customHeight="false" outlineLevel="0" collapsed="false">
      <c r="A102" s="61" t="s">
        <v>158</v>
      </c>
      <c r="B102" s="62" t="s">
        <v>159</v>
      </c>
      <c r="C102" s="63" t="s">
        <v>151</v>
      </c>
      <c r="D102" s="64" t="n">
        <v>15</v>
      </c>
      <c r="E102" s="65" t="n">
        <v>1312.71261366</v>
      </c>
      <c r="F102" s="74" t="n">
        <v>12</v>
      </c>
      <c r="G102" s="67" t="n">
        <f aca="false">F102*E102</f>
        <v>15752.55136392</v>
      </c>
      <c r="H102" s="75" t="n">
        <f aca="false">F102/D102</f>
        <v>0.8</v>
      </c>
      <c r="I102" s="69" t="n">
        <v>1</v>
      </c>
      <c r="J102" s="70" t="n">
        <f aca="false">I102*E102</f>
        <v>1312.71261366</v>
      </c>
      <c r="K102" s="75" t="n">
        <f aca="false">I102/D102</f>
        <v>0.0666666666666667</v>
      </c>
      <c r="L102" s="76" t="n">
        <f aca="false">F102+I102</f>
        <v>13</v>
      </c>
      <c r="M102" s="72" t="n">
        <f aca="false">G102+J102</f>
        <v>17065.26397758</v>
      </c>
      <c r="N102" s="77" t="n">
        <f aca="false">H102+K102</f>
        <v>0.866666666666667</v>
      </c>
    </row>
    <row r="103" customFormat="false" ht="22.35" hidden="false" customHeight="false" outlineLevel="0" collapsed="false">
      <c r="A103" s="61" t="s">
        <v>160</v>
      </c>
      <c r="B103" s="62" t="s">
        <v>161</v>
      </c>
      <c r="C103" s="63" t="s">
        <v>31</v>
      </c>
      <c r="D103" s="64" t="n">
        <v>12</v>
      </c>
      <c r="E103" s="65" t="n">
        <v>831.93425</v>
      </c>
      <c r="F103" s="66" t="n">
        <v>12</v>
      </c>
      <c r="G103" s="67" t="n">
        <f aca="false">F103*E103</f>
        <v>9983.211</v>
      </c>
      <c r="H103" s="68" t="n">
        <f aca="false">F103/D103</f>
        <v>1</v>
      </c>
      <c r="I103" s="69"/>
      <c r="J103" s="70" t="n">
        <f aca="false">I103*E103</f>
        <v>0</v>
      </c>
      <c r="K103" s="68" t="n">
        <f aca="false">I103/D103</f>
        <v>0</v>
      </c>
      <c r="L103" s="71" t="n">
        <f aca="false">F103+I103</f>
        <v>12</v>
      </c>
      <c r="M103" s="72" t="n">
        <f aca="false">G103+J103</f>
        <v>9983.211</v>
      </c>
      <c r="N103" s="73" t="n">
        <f aca="false">H103+K103</f>
        <v>1</v>
      </c>
    </row>
    <row r="104" customFormat="false" ht="32.55" hidden="false" customHeight="false" outlineLevel="0" collapsed="false">
      <c r="A104" s="61" t="s">
        <v>162</v>
      </c>
      <c r="B104" s="62" t="s">
        <v>163</v>
      </c>
      <c r="C104" s="63" t="s">
        <v>31</v>
      </c>
      <c r="D104" s="64" t="n">
        <v>50</v>
      </c>
      <c r="E104" s="65" t="n">
        <v>388.941224</v>
      </c>
      <c r="F104" s="66" t="n">
        <v>50</v>
      </c>
      <c r="G104" s="67" t="n">
        <f aca="false">F104*E104</f>
        <v>19447.0612</v>
      </c>
      <c r="H104" s="68" t="n">
        <f aca="false">F104/D104</f>
        <v>1</v>
      </c>
      <c r="I104" s="69"/>
      <c r="J104" s="70" t="n">
        <f aca="false">I104*E104</f>
        <v>0</v>
      </c>
      <c r="K104" s="68" t="n">
        <f aca="false">I104/D104</f>
        <v>0</v>
      </c>
      <c r="L104" s="71" t="n">
        <f aca="false">F104+I104</f>
        <v>50</v>
      </c>
      <c r="M104" s="72" t="n">
        <f aca="false">G104+J104</f>
        <v>19447.0612</v>
      </c>
      <c r="N104" s="73" t="n">
        <f aca="false">H104+K104</f>
        <v>1</v>
      </c>
    </row>
    <row r="105" customFormat="false" ht="32.55" hidden="false" customHeight="false" outlineLevel="0" collapsed="false">
      <c r="A105" s="61" t="s">
        <v>164</v>
      </c>
      <c r="B105" s="62" t="s">
        <v>165</v>
      </c>
      <c r="C105" s="63" t="s">
        <v>52</v>
      </c>
      <c r="D105" s="64" t="n">
        <v>50</v>
      </c>
      <c r="E105" s="65" t="n">
        <v>60.448948</v>
      </c>
      <c r="F105" s="66" t="n">
        <v>50</v>
      </c>
      <c r="G105" s="67" t="n">
        <f aca="false">F105*E105</f>
        <v>3022.4474</v>
      </c>
      <c r="H105" s="68" t="n">
        <f aca="false">F105/D105</f>
        <v>1</v>
      </c>
      <c r="I105" s="69"/>
      <c r="J105" s="70" t="n">
        <f aca="false">I105*E105</f>
        <v>0</v>
      </c>
      <c r="K105" s="68" t="n">
        <f aca="false">I105/D105</f>
        <v>0</v>
      </c>
      <c r="L105" s="71" t="n">
        <f aca="false">F105+I105</f>
        <v>50</v>
      </c>
      <c r="M105" s="72" t="n">
        <f aca="false">G105+J105</f>
        <v>3022.4474</v>
      </c>
      <c r="N105" s="73" t="n">
        <f aca="false">H105+K105</f>
        <v>1</v>
      </c>
    </row>
    <row r="106" customFormat="false" ht="22.35" hidden="false" customHeight="false" outlineLevel="0" collapsed="false">
      <c r="A106" s="61" t="s">
        <v>166</v>
      </c>
      <c r="B106" s="62" t="s">
        <v>167</v>
      </c>
      <c r="C106" s="63" t="s">
        <v>52</v>
      </c>
      <c r="D106" s="64" t="n">
        <v>50</v>
      </c>
      <c r="E106" s="65" t="n">
        <v>442.869448</v>
      </c>
      <c r="F106" s="66" t="n">
        <v>50</v>
      </c>
      <c r="G106" s="67" t="n">
        <f aca="false">F106*E106</f>
        <v>22143.4724</v>
      </c>
      <c r="H106" s="68" t="n">
        <f aca="false">F106/D106</f>
        <v>1</v>
      </c>
      <c r="I106" s="69"/>
      <c r="J106" s="70" t="n">
        <f aca="false">I106*E106</f>
        <v>0</v>
      </c>
      <c r="K106" s="68" t="n">
        <f aca="false">I106/D106</f>
        <v>0</v>
      </c>
      <c r="L106" s="71" t="n">
        <f aca="false">F106+I106</f>
        <v>50</v>
      </c>
      <c r="M106" s="72" t="n">
        <f aca="false">G106+J106</f>
        <v>22143.4724</v>
      </c>
      <c r="N106" s="73" t="n">
        <f aca="false">H106+K106</f>
        <v>1</v>
      </c>
    </row>
    <row r="107" customFormat="false" ht="22.35" hidden="false" customHeight="false" outlineLevel="0" collapsed="false">
      <c r="A107" s="61" t="s">
        <v>168</v>
      </c>
      <c r="B107" s="62" t="s">
        <v>169</v>
      </c>
      <c r="C107" s="63" t="s">
        <v>52</v>
      </c>
      <c r="D107" s="64" t="n">
        <v>100</v>
      </c>
      <c r="E107" s="65" t="n">
        <v>826.711438</v>
      </c>
      <c r="F107" s="66" t="n">
        <v>100</v>
      </c>
      <c r="G107" s="67" t="n">
        <f aca="false">F107*E107</f>
        <v>82671.1438</v>
      </c>
      <c r="H107" s="68" t="n">
        <f aca="false">F107/D107</f>
        <v>1</v>
      </c>
      <c r="I107" s="69"/>
      <c r="J107" s="70" t="n">
        <f aca="false">I107*E107</f>
        <v>0</v>
      </c>
      <c r="K107" s="68" t="n">
        <f aca="false">I107/D107</f>
        <v>0</v>
      </c>
      <c r="L107" s="71" t="n">
        <f aca="false">F107+I107</f>
        <v>100</v>
      </c>
      <c r="M107" s="72" t="n">
        <f aca="false">G107+J107</f>
        <v>82671.1438</v>
      </c>
      <c r="N107" s="73" t="n">
        <f aca="false">H107+K107</f>
        <v>1</v>
      </c>
    </row>
    <row r="108" customFormat="false" ht="22.35" hidden="false" customHeight="false" outlineLevel="0" collapsed="false">
      <c r="A108" s="61" t="s">
        <v>170</v>
      </c>
      <c r="B108" s="62" t="s">
        <v>171</v>
      </c>
      <c r="C108" s="63" t="s">
        <v>39</v>
      </c>
      <c r="D108" s="64" t="n">
        <v>2</v>
      </c>
      <c r="E108" s="65" t="n">
        <v>4031.9111</v>
      </c>
      <c r="F108" s="74" t="n">
        <v>2</v>
      </c>
      <c r="G108" s="67" t="n">
        <f aca="false">F108*E108</f>
        <v>8063.8222</v>
      </c>
      <c r="H108" s="75" t="n">
        <f aca="false">F108/D108</f>
        <v>1</v>
      </c>
      <c r="I108" s="69"/>
      <c r="J108" s="70" t="n">
        <f aca="false">I108*E108</f>
        <v>0</v>
      </c>
      <c r="K108" s="75" t="n">
        <f aca="false">I108/D108</f>
        <v>0</v>
      </c>
      <c r="L108" s="76" t="n">
        <f aca="false">F108+I108</f>
        <v>2</v>
      </c>
      <c r="M108" s="72" t="n">
        <f aca="false">G108+J108</f>
        <v>8063.8222</v>
      </c>
      <c r="N108" s="77" t="n">
        <f aca="false">H108+K108</f>
        <v>1</v>
      </c>
    </row>
    <row r="109" customFormat="false" ht="13.8" hidden="false" customHeight="false" outlineLevel="0" collapsed="false">
      <c r="A109" s="61" t="s">
        <v>172</v>
      </c>
      <c r="B109" s="62" t="s">
        <v>173</v>
      </c>
      <c r="C109" s="63" t="s">
        <v>39</v>
      </c>
      <c r="D109" s="64" t="n">
        <v>1</v>
      </c>
      <c r="E109" s="65" t="n">
        <v>8643.11</v>
      </c>
      <c r="F109" s="66" t="n">
        <v>1</v>
      </c>
      <c r="G109" s="67" t="n">
        <f aca="false">F109*E109</f>
        <v>8643.11</v>
      </c>
      <c r="H109" s="68" t="n">
        <f aca="false">F109/D109</f>
        <v>1</v>
      </c>
      <c r="I109" s="69"/>
      <c r="J109" s="70" t="n">
        <f aca="false">I109*E109</f>
        <v>0</v>
      </c>
      <c r="K109" s="68" t="n">
        <f aca="false">I109/D109</f>
        <v>0</v>
      </c>
      <c r="L109" s="71" t="n">
        <f aca="false">F109+I109</f>
        <v>1</v>
      </c>
      <c r="M109" s="72" t="n">
        <f aca="false">G109+J109</f>
        <v>8643.11</v>
      </c>
      <c r="N109" s="73" t="n">
        <f aca="false">H109+K109</f>
        <v>1</v>
      </c>
    </row>
    <row r="110" customFormat="false" ht="13.8" hidden="false" customHeight="false" outlineLevel="0" collapsed="false">
      <c r="A110" s="61" t="s">
        <v>174</v>
      </c>
      <c r="B110" s="62" t="s">
        <v>175</v>
      </c>
      <c r="C110" s="63" t="s">
        <v>52</v>
      </c>
      <c r="D110" s="64" t="n">
        <v>20</v>
      </c>
      <c r="E110" s="65" t="n">
        <v>234.57427</v>
      </c>
      <c r="F110" s="66" t="n">
        <v>20</v>
      </c>
      <c r="G110" s="67" t="n">
        <f aca="false">F110*E110</f>
        <v>4691.4854</v>
      </c>
      <c r="H110" s="68" t="n">
        <f aca="false">F110/D110</f>
        <v>1</v>
      </c>
      <c r="I110" s="69"/>
      <c r="J110" s="70" t="n">
        <f aca="false">I110*E110</f>
        <v>0</v>
      </c>
      <c r="K110" s="68" t="n">
        <f aca="false">I110/D110</f>
        <v>0</v>
      </c>
      <c r="L110" s="71" t="n">
        <f aca="false">F110+I110</f>
        <v>20</v>
      </c>
      <c r="M110" s="72" t="n">
        <f aca="false">G110+J110</f>
        <v>4691.4854</v>
      </c>
      <c r="N110" s="73" t="n">
        <f aca="false">H110+K110</f>
        <v>1</v>
      </c>
    </row>
    <row r="111" customFormat="false" ht="22.35" hidden="false" customHeight="false" outlineLevel="0" collapsed="false">
      <c r="A111" s="61" t="s">
        <v>176</v>
      </c>
      <c r="B111" s="62" t="s">
        <v>177</v>
      </c>
      <c r="C111" s="63" t="s">
        <v>52</v>
      </c>
      <c r="D111" s="64" t="n">
        <v>800</v>
      </c>
      <c r="E111" s="65" t="n">
        <v>24.98099625</v>
      </c>
      <c r="F111" s="66" t="n">
        <v>800</v>
      </c>
      <c r="G111" s="67" t="n">
        <f aca="false">F111*E111</f>
        <v>19984.797</v>
      </c>
      <c r="H111" s="68" t="n">
        <f aca="false">F111/D111</f>
        <v>1</v>
      </c>
      <c r="I111" s="69"/>
      <c r="J111" s="70" t="n">
        <f aca="false">I111*E111</f>
        <v>0</v>
      </c>
      <c r="K111" s="68" t="n">
        <f aca="false">I111/D111</f>
        <v>0</v>
      </c>
      <c r="L111" s="71" t="n">
        <f aca="false">F111+I111</f>
        <v>800</v>
      </c>
      <c r="M111" s="72" t="n">
        <f aca="false">G111+J111</f>
        <v>19984.797</v>
      </c>
      <c r="N111" s="73" t="n">
        <f aca="false">H111+K111</f>
        <v>1</v>
      </c>
    </row>
    <row r="112" customFormat="false" ht="13.8" hidden="false" customHeight="false" outlineLevel="0" collapsed="false">
      <c r="A112" s="61" t="s">
        <v>178</v>
      </c>
      <c r="B112" s="62" t="s">
        <v>179</v>
      </c>
      <c r="C112" s="63" t="s">
        <v>31</v>
      </c>
      <c r="D112" s="64" t="n">
        <v>18</v>
      </c>
      <c r="E112" s="65" t="n">
        <v>342.193133366</v>
      </c>
      <c r="F112" s="66" t="n">
        <v>18</v>
      </c>
      <c r="G112" s="67" t="n">
        <f aca="false">F112*E112</f>
        <v>6159.476400588</v>
      </c>
      <c r="H112" s="68" t="n">
        <f aca="false">F112/D112</f>
        <v>1</v>
      </c>
      <c r="I112" s="69"/>
      <c r="J112" s="70" t="n">
        <f aca="false">I112*E112</f>
        <v>0</v>
      </c>
      <c r="K112" s="68" t="n">
        <f aca="false">I112/D112</f>
        <v>0</v>
      </c>
      <c r="L112" s="71" t="n">
        <f aca="false">F112+I112</f>
        <v>18</v>
      </c>
      <c r="M112" s="72" t="n">
        <f aca="false">G112+J112</f>
        <v>6159.476400588</v>
      </c>
      <c r="N112" s="73" t="n">
        <f aca="false">H112+K112</f>
        <v>1</v>
      </c>
    </row>
    <row r="113" customFormat="false" ht="13.8" hidden="false" customHeight="false" outlineLevel="0" collapsed="false">
      <c r="A113" s="61" t="s">
        <v>180</v>
      </c>
      <c r="B113" s="62" t="s">
        <v>181</v>
      </c>
      <c r="C113" s="63" t="s">
        <v>34</v>
      </c>
      <c r="D113" s="64" t="n">
        <v>300</v>
      </c>
      <c r="E113" s="65" t="n">
        <v>67.247828634</v>
      </c>
      <c r="F113" s="66" t="n">
        <v>300</v>
      </c>
      <c r="G113" s="67" t="n">
        <f aca="false">F113*E113</f>
        <v>20174.3485902</v>
      </c>
      <c r="H113" s="68" t="n">
        <f aca="false">F113/D113</f>
        <v>1</v>
      </c>
      <c r="I113" s="69"/>
      <c r="J113" s="70" t="n">
        <f aca="false">I113*E113</f>
        <v>0</v>
      </c>
      <c r="K113" s="68" t="n">
        <f aca="false">I113/D113</f>
        <v>0</v>
      </c>
      <c r="L113" s="71" t="n">
        <f aca="false">F113+I113</f>
        <v>300</v>
      </c>
      <c r="M113" s="72" t="n">
        <f aca="false">G113+J113</f>
        <v>20174.3485902</v>
      </c>
      <c r="N113" s="73" t="n">
        <f aca="false">H113+K113</f>
        <v>1</v>
      </c>
    </row>
    <row r="114" customFormat="false" ht="13.8" hidden="false" customHeight="false" outlineLevel="0" collapsed="false">
      <c r="A114" s="53" t="s">
        <v>182</v>
      </c>
      <c r="B114" s="54" t="s">
        <v>183</v>
      </c>
      <c r="C114" s="55"/>
      <c r="D114" s="56"/>
      <c r="E114" s="56"/>
      <c r="F114" s="57"/>
      <c r="G114" s="58"/>
      <c r="H114" s="59"/>
      <c r="I114" s="57"/>
      <c r="J114" s="60" t="n">
        <f aca="false">SUM(J115:J120)</f>
        <v>0</v>
      </c>
      <c r="K114" s="59"/>
      <c r="L114" s="58"/>
      <c r="M114" s="60" t="n">
        <f aca="false">SUM(M115:M120)</f>
        <v>533962.403458439</v>
      </c>
      <c r="N114" s="59"/>
    </row>
    <row r="115" customFormat="false" ht="13.8" hidden="false" customHeight="false" outlineLevel="0" collapsed="false">
      <c r="A115" s="61" t="s">
        <v>184</v>
      </c>
      <c r="B115" s="62" t="s">
        <v>185</v>
      </c>
      <c r="C115" s="63" t="s">
        <v>31</v>
      </c>
      <c r="D115" s="64" t="n">
        <v>666</v>
      </c>
      <c r="E115" s="65" t="n">
        <v>1.8748607262</v>
      </c>
      <c r="F115" s="66" t="n">
        <v>666</v>
      </c>
      <c r="G115" s="67" t="n">
        <f aca="false">F115*E115</f>
        <v>1248.6572436492</v>
      </c>
      <c r="H115" s="68" t="n">
        <f aca="false">F115/D115</f>
        <v>1</v>
      </c>
      <c r="I115" s="69"/>
      <c r="J115" s="70" t="n">
        <f aca="false">I115*E115</f>
        <v>0</v>
      </c>
      <c r="K115" s="68" t="n">
        <f aca="false">I115/D115</f>
        <v>0</v>
      </c>
      <c r="L115" s="71" t="n">
        <f aca="false">F115+I115</f>
        <v>666</v>
      </c>
      <c r="M115" s="72" t="n">
        <f aca="false">G115+J115</f>
        <v>1248.6572436492</v>
      </c>
      <c r="N115" s="73" t="n">
        <f aca="false">H115+K115</f>
        <v>1</v>
      </c>
    </row>
    <row r="116" customFormat="false" ht="22.35" hidden="false" customHeight="false" outlineLevel="0" collapsed="false">
      <c r="A116" s="61" t="s">
        <v>186</v>
      </c>
      <c r="B116" s="62" t="s">
        <v>187</v>
      </c>
      <c r="C116" s="63" t="s">
        <v>31</v>
      </c>
      <c r="D116" s="64" t="n">
        <v>2442</v>
      </c>
      <c r="E116" s="65" t="n">
        <v>1.1846643662</v>
      </c>
      <c r="F116" s="66" t="n">
        <v>2442</v>
      </c>
      <c r="G116" s="67" t="n">
        <f aca="false">F116*E116</f>
        <v>2892.9503822604</v>
      </c>
      <c r="H116" s="68" t="n">
        <f aca="false">F116/D116</f>
        <v>1</v>
      </c>
      <c r="I116" s="69"/>
      <c r="J116" s="70" t="n">
        <f aca="false">I116*E116</f>
        <v>0</v>
      </c>
      <c r="K116" s="68" t="n">
        <f aca="false">I116/D116</f>
        <v>0</v>
      </c>
      <c r="L116" s="71" t="n">
        <f aca="false">F116+I116</f>
        <v>2442</v>
      </c>
      <c r="M116" s="72" t="n">
        <f aca="false">G116+J116</f>
        <v>2892.9503822604</v>
      </c>
      <c r="N116" s="73" t="n">
        <f aca="false">H116+K116</f>
        <v>1</v>
      </c>
    </row>
    <row r="117" customFormat="false" ht="13.8" hidden="false" customHeight="false" outlineLevel="0" collapsed="false">
      <c r="A117" s="61" t="s">
        <v>188</v>
      </c>
      <c r="B117" s="62" t="s">
        <v>189</v>
      </c>
      <c r="C117" s="63" t="s">
        <v>52</v>
      </c>
      <c r="D117" s="64" t="n">
        <v>958.1</v>
      </c>
      <c r="E117" s="65" t="n">
        <v>69.52444282</v>
      </c>
      <c r="F117" s="66" t="n">
        <v>958.1</v>
      </c>
      <c r="G117" s="67" t="n">
        <f aca="false">F117*E117</f>
        <v>66611.368665842</v>
      </c>
      <c r="H117" s="68" t="n">
        <f aca="false">F117/D117</f>
        <v>1</v>
      </c>
      <c r="I117" s="69"/>
      <c r="J117" s="70" t="n">
        <f aca="false">I117*E117</f>
        <v>0</v>
      </c>
      <c r="K117" s="68" t="n">
        <f aca="false">I117/D117</f>
        <v>0</v>
      </c>
      <c r="L117" s="71" t="n">
        <f aca="false">F117+I117</f>
        <v>958.1</v>
      </c>
      <c r="M117" s="72" t="n">
        <f aca="false">G117+J117</f>
        <v>66611.368665842</v>
      </c>
      <c r="N117" s="73" t="n">
        <f aca="false">H117+K117</f>
        <v>1</v>
      </c>
    </row>
    <row r="118" customFormat="false" ht="22.35" hidden="false" customHeight="false" outlineLevel="0" collapsed="false">
      <c r="A118" s="61" t="s">
        <v>190</v>
      </c>
      <c r="B118" s="62" t="s">
        <v>191</v>
      </c>
      <c r="C118" s="63" t="s">
        <v>31</v>
      </c>
      <c r="D118" s="64" t="n">
        <v>666</v>
      </c>
      <c r="E118" s="65" t="n">
        <v>113.48070393562</v>
      </c>
      <c r="F118" s="66" t="n">
        <v>666</v>
      </c>
      <c r="G118" s="67" t="n">
        <f aca="false">F118*E118</f>
        <v>75578.1488211229</v>
      </c>
      <c r="H118" s="68" t="n">
        <f aca="false">F118/D118</f>
        <v>1</v>
      </c>
      <c r="I118" s="69"/>
      <c r="J118" s="70" t="n">
        <f aca="false">I118*E118</f>
        <v>0</v>
      </c>
      <c r="K118" s="68" t="n">
        <f aca="false">I118/D118</f>
        <v>0</v>
      </c>
      <c r="L118" s="71" t="n">
        <f aca="false">F118+I118</f>
        <v>666</v>
      </c>
      <c r="M118" s="72" t="n">
        <f aca="false">G118+J118</f>
        <v>75578.1488211229</v>
      </c>
      <c r="N118" s="73" t="n">
        <f aca="false">H118+K118</f>
        <v>1</v>
      </c>
    </row>
    <row r="119" customFormat="false" ht="22.35" hidden="false" customHeight="false" outlineLevel="0" collapsed="false">
      <c r="A119" s="61" t="s">
        <v>192</v>
      </c>
      <c r="B119" s="62" t="s">
        <v>193</v>
      </c>
      <c r="C119" s="63" t="s">
        <v>63</v>
      </c>
      <c r="D119" s="64" t="n">
        <v>408.48</v>
      </c>
      <c r="E119" s="65" t="n">
        <v>529.03062091502</v>
      </c>
      <c r="F119" s="66" t="n">
        <v>408.48</v>
      </c>
      <c r="G119" s="67" t="n">
        <f aca="false">F119*E119</f>
        <v>216098.428031367</v>
      </c>
      <c r="H119" s="68" t="n">
        <f aca="false">F119/D119</f>
        <v>1</v>
      </c>
      <c r="I119" s="69"/>
      <c r="J119" s="70" t="n">
        <f aca="false">I119*E119</f>
        <v>0</v>
      </c>
      <c r="K119" s="68" t="n">
        <f aca="false">I119/D119</f>
        <v>0</v>
      </c>
      <c r="L119" s="71" t="n">
        <f aca="false">F119+I119</f>
        <v>408.48</v>
      </c>
      <c r="M119" s="72" t="n">
        <f aca="false">G119+J119</f>
        <v>216098.428031367</v>
      </c>
      <c r="N119" s="73" t="n">
        <f aca="false">H119+K119</f>
        <v>1</v>
      </c>
    </row>
    <row r="120" customFormat="false" ht="22.35" hidden="false" customHeight="false" outlineLevel="0" collapsed="false">
      <c r="A120" s="61" t="s">
        <v>194</v>
      </c>
      <c r="B120" s="62" t="s">
        <v>195</v>
      </c>
      <c r="C120" s="63" t="s">
        <v>63</v>
      </c>
      <c r="D120" s="64" t="n">
        <v>1000.78</v>
      </c>
      <c r="E120" s="65" t="n">
        <v>171.3991589702</v>
      </c>
      <c r="F120" s="74" t="n">
        <v>1000.78</v>
      </c>
      <c r="G120" s="67" t="n">
        <f aca="false">F120*E120</f>
        <v>171532.850314197</v>
      </c>
      <c r="H120" s="75" t="n">
        <f aca="false">F120/D120</f>
        <v>1</v>
      </c>
      <c r="I120" s="69"/>
      <c r="J120" s="70" t="n">
        <f aca="false">I120*E120</f>
        <v>0</v>
      </c>
      <c r="K120" s="75" t="n">
        <f aca="false">I120/D120</f>
        <v>0</v>
      </c>
      <c r="L120" s="76" t="n">
        <f aca="false">F120+I120</f>
        <v>1000.78</v>
      </c>
      <c r="M120" s="72" t="n">
        <f aca="false">G120+J120</f>
        <v>171532.850314197</v>
      </c>
      <c r="N120" s="77" t="n">
        <f aca="false">H120+K120</f>
        <v>1</v>
      </c>
    </row>
    <row r="121" customFormat="false" ht="13.8" hidden="false" customHeight="false" outlineLevel="0" collapsed="false">
      <c r="A121" s="53" t="n">
        <v>8</v>
      </c>
      <c r="B121" s="54" t="s">
        <v>196</v>
      </c>
      <c r="C121" s="55"/>
      <c r="D121" s="56"/>
      <c r="E121" s="56"/>
      <c r="F121" s="57"/>
      <c r="G121" s="58"/>
      <c r="H121" s="59"/>
      <c r="I121" s="57"/>
      <c r="J121" s="60" t="n">
        <f aca="false">SUM(J122:J123)</f>
        <v>0</v>
      </c>
      <c r="K121" s="59"/>
      <c r="L121" s="58"/>
      <c r="M121" s="60" t="n">
        <f aca="false">SUM(M122:M123)</f>
        <v>142711.314195551</v>
      </c>
      <c r="N121" s="59"/>
    </row>
    <row r="122" customFormat="false" ht="13.8" hidden="false" customHeight="false" outlineLevel="0" collapsed="false">
      <c r="A122" s="61" t="s">
        <v>197</v>
      </c>
      <c r="B122" s="62" t="s">
        <v>198</v>
      </c>
      <c r="C122" s="63" t="s">
        <v>63</v>
      </c>
      <c r="D122" s="64" t="n">
        <v>20.87</v>
      </c>
      <c r="E122" s="65" t="n">
        <v>6683.80144684</v>
      </c>
      <c r="F122" s="66" t="n">
        <v>20.87</v>
      </c>
      <c r="G122" s="67" t="n">
        <f aca="false">F122*E122</f>
        <v>139490.936195551</v>
      </c>
      <c r="H122" s="68" t="n">
        <f aca="false">F122/D122</f>
        <v>1</v>
      </c>
      <c r="I122" s="69"/>
      <c r="J122" s="70" t="n">
        <f aca="false">I122*E122</f>
        <v>0</v>
      </c>
      <c r="K122" s="68" t="n">
        <f aca="false">I122/D122</f>
        <v>0</v>
      </c>
      <c r="L122" s="71" t="n">
        <f aca="false">F122+I122</f>
        <v>20.87</v>
      </c>
      <c r="M122" s="72" t="n">
        <f aca="false">G122+J122</f>
        <v>139490.936195551</v>
      </c>
      <c r="N122" s="73" t="n">
        <f aca="false">H122+K122</f>
        <v>1</v>
      </c>
    </row>
    <row r="123" customFormat="false" ht="13.8" hidden="false" customHeight="false" outlineLevel="0" collapsed="false">
      <c r="A123" s="61" t="s">
        <v>199</v>
      </c>
      <c r="B123" s="62" t="s">
        <v>200</v>
      </c>
      <c r="C123" s="63" t="s">
        <v>27</v>
      </c>
      <c r="D123" s="64" t="n">
        <v>1</v>
      </c>
      <c r="E123" s="65" t="n">
        <v>3220.378</v>
      </c>
      <c r="F123" s="66" t="n">
        <v>1</v>
      </c>
      <c r="G123" s="67" t="n">
        <f aca="false">F123*E123</f>
        <v>3220.378</v>
      </c>
      <c r="H123" s="68" t="n">
        <f aca="false">F123/D123</f>
        <v>1</v>
      </c>
      <c r="I123" s="69"/>
      <c r="J123" s="70" t="n">
        <f aca="false">I123*E123</f>
        <v>0</v>
      </c>
      <c r="K123" s="68" t="n">
        <f aca="false">I123/D123</f>
        <v>0</v>
      </c>
      <c r="L123" s="71" t="n">
        <f aca="false">F123+I123</f>
        <v>1</v>
      </c>
      <c r="M123" s="72" t="n">
        <f aca="false">G123+J123</f>
        <v>3220.378</v>
      </c>
      <c r="N123" s="73" t="n">
        <f aca="false">H123+K123</f>
        <v>1</v>
      </c>
    </row>
    <row r="124" customFormat="false" ht="13.8" hidden="false" customHeight="false" outlineLevel="0" collapsed="false">
      <c r="A124" s="53" t="n">
        <v>9</v>
      </c>
      <c r="B124" s="54" t="s">
        <v>201</v>
      </c>
      <c r="C124" s="55"/>
      <c r="D124" s="56"/>
      <c r="E124" s="56"/>
      <c r="F124" s="57"/>
      <c r="G124" s="58"/>
      <c r="H124" s="59"/>
      <c r="I124" s="57"/>
      <c r="J124" s="60" t="n">
        <f aca="false">SUM(J125)</f>
        <v>0</v>
      </c>
      <c r="K124" s="59"/>
      <c r="L124" s="58"/>
      <c r="M124" s="60" t="n">
        <f aca="false">SUM(M125)</f>
        <v>13861.4924001254</v>
      </c>
      <c r="N124" s="59"/>
      <c r="O124" s="86"/>
    </row>
    <row r="125" customFormat="false" ht="22.35" hidden="false" customHeight="false" outlineLevel="0" collapsed="false">
      <c r="A125" s="61" t="s">
        <v>202</v>
      </c>
      <c r="B125" s="62" t="s">
        <v>203</v>
      </c>
      <c r="C125" s="63" t="s">
        <v>63</v>
      </c>
      <c r="D125" s="64" t="n">
        <v>26.64</v>
      </c>
      <c r="E125" s="65" t="n">
        <v>520.326291296</v>
      </c>
      <c r="F125" s="66" t="n">
        <v>26.64</v>
      </c>
      <c r="G125" s="67" t="n">
        <f aca="false">F125*E125</f>
        <v>13861.4924001254</v>
      </c>
      <c r="H125" s="68" t="n">
        <f aca="false">F125/D125</f>
        <v>1</v>
      </c>
      <c r="I125" s="69"/>
      <c r="J125" s="70" t="n">
        <f aca="false">I125*E125</f>
        <v>0</v>
      </c>
      <c r="K125" s="68" t="n">
        <f aca="false">I125/D125</f>
        <v>0</v>
      </c>
      <c r="L125" s="71" t="n">
        <f aca="false">F125+I125</f>
        <v>26.64</v>
      </c>
      <c r="M125" s="72" t="n">
        <f aca="false">G125+J125</f>
        <v>13861.4924001254</v>
      </c>
      <c r="N125" s="73" t="n">
        <f aca="false">H125+K125</f>
        <v>1</v>
      </c>
    </row>
    <row r="126" customFormat="false" ht="13.8" hidden="false" customHeight="false" outlineLevel="0" collapsed="false">
      <c r="A126" s="53" t="n">
        <v>10</v>
      </c>
      <c r="B126" s="54" t="s">
        <v>204</v>
      </c>
      <c r="C126" s="55"/>
      <c r="D126" s="56"/>
      <c r="E126" s="56"/>
      <c r="F126" s="57"/>
      <c r="G126" s="58"/>
      <c r="H126" s="59"/>
      <c r="I126" s="57"/>
      <c r="J126" s="60" t="n">
        <f aca="false">SUM(J127)</f>
        <v>0</v>
      </c>
      <c r="K126" s="59"/>
      <c r="L126" s="58"/>
      <c r="M126" s="60" t="n">
        <f aca="false">SUM(M127)</f>
        <v>15173.5261990788</v>
      </c>
      <c r="N126" s="59"/>
    </row>
    <row r="127" customFormat="false" ht="13.8" hidden="false" customHeight="false" outlineLevel="0" collapsed="false">
      <c r="A127" s="61" t="s">
        <v>205</v>
      </c>
      <c r="B127" s="62" t="s">
        <v>206</v>
      </c>
      <c r="C127" s="63" t="s">
        <v>31</v>
      </c>
      <c r="D127" s="64" t="n">
        <v>232.4</v>
      </c>
      <c r="E127" s="65" t="n">
        <v>65.290560237</v>
      </c>
      <c r="F127" s="66" t="n">
        <v>232.4</v>
      </c>
      <c r="G127" s="67" t="n">
        <f aca="false">F127*E127</f>
        <v>15173.5261990788</v>
      </c>
      <c r="H127" s="68" t="n">
        <f aca="false">F127/D127</f>
        <v>1</v>
      </c>
      <c r="I127" s="69"/>
      <c r="J127" s="70" t="n">
        <f aca="false">I127*E127</f>
        <v>0</v>
      </c>
      <c r="K127" s="68" t="n">
        <f aca="false">I127/D127</f>
        <v>0</v>
      </c>
      <c r="L127" s="71" t="n">
        <f aca="false">F127+I127</f>
        <v>232.4</v>
      </c>
      <c r="M127" s="72" t="n">
        <f aca="false">G127+J127</f>
        <v>15173.5261990788</v>
      </c>
      <c r="N127" s="73" t="n">
        <f aca="false">H127+K127</f>
        <v>1</v>
      </c>
    </row>
    <row r="128" customFormat="false" ht="13.8" hidden="false" customHeight="false" outlineLevel="0" collapsed="false">
      <c r="A128" s="53" t="n">
        <v>11</v>
      </c>
      <c r="B128" s="54" t="s">
        <v>207</v>
      </c>
      <c r="C128" s="55"/>
      <c r="D128" s="56"/>
      <c r="E128" s="56"/>
      <c r="F128" s="57"/>
      <c r="G128" s="58"/>
      <c r="H128" s="59"/>
      <c r="I128" s="57"/>
      <c r="J128" s="60" t="n">
        <f aca="false">SUM(J129)</f>
        <v>0</v>
      </c>
      <c r="K128" s="59"/>
      <c r="L128" s="58"/>
      <c r="M128" s="60" t="n">
        <f aca="false">SUM(M129)</f>
        <v>5242.403312496</v>
      </c>
      <c r="N128" s="59"/>
    </row>
    <row r="129" customFormat="false" ht="13.8" hidden="false" customHeight="false" outlineLevel="0" collapsed="false">
      <c r="A129" s="61" t="s">
        <v>208</v>
      </c>
      <c r="B129" s="62" t="s">
        <v>209</v>
      </c>
      <c r="C129" s="63" t="s">
        <v>31</v>
      </c>
      <c r="D129" s="64" t="n">
        <v>1437.1</v>
      </c>
      <c r="E129" s="65" t="n">
        <v>7.48914758928</v>
      </c>
      <c r="F129" s="66" t="n">
        <v>700</v>
      </c>
      <c r="G129" s="67" t="n">
        <f aca="false">F129*E129</f>
        <v>5242.403312496</v>
      </c>
      <c r="H129" s="68" t="n">
        <f aca="false">F129/D129</f>
        <v>0.487092060399416</v>
      </c>
      <c r="I129" s="69"/>
      <c r="J129" s="70" t="n">
        <f aca="false">I129*E129</f>
        <v>0</v>
      </c>
      <c r="K129" s="68" t="n">
        <f aca="false">I129/D129</f>
        <v>0</v>
      </c>
      <c r="L129" s="71" t="n">
        <f aca="false">F129+I129</f>
        <v>700</v>
      </c>
      <c r="M129" s="72" t="n">
        <f aca="false">G129+J129</f>
        <v>5242.403312496</v>
      </c>
      <c r="N129" s="73" t="n">
        <f aca="false">H129+K129</f>
        <v>0.487092060399416</v>
      </c>
    </row>
    <row r="130" customFormat="false" ht="13.8" hidden="false" customHeight="false" outlineLevel="0" collapsed="false">
      <c r="A130" s="53" t="n">
        <v>13</v>
      </c>
      <c r="B130" s="54" t="s">
        <v>210</v>
      </c>
      <c r="C130" s="55"/>
      <c r="D130" s="56"/>
      <c r="E130" s="56"/>
      <c r="F130" s="57"/>
      <c r="G130" s="58"/>
      <c r="H130" s="59"/>
      <c r="I130" s="57"/>
      <c r="J130" s="60" t="n">
        <f aca="false">SUM(J131)</f>
        <v>572.744242475119</v>
      </c>
      <c r="K130" s="59"/>
      <c r="L130" s="58"/>
      <c r="M130" s="60" t="n">
        <f aca="false">SUM(M131)</f>
        <v>248979.232771465</v>
      </c>
      <c r="N130" s="59"/>
    </row>
    <row r="131" customFormat="false" ht="13.8" hidden="false" customHeight="false" outlineLevel="0" collapsed="false">
      <c r="A131" s="61" t="s">
        <v>211</v>
      </c>
      <c r="B131" s="62" t="s">
        <v>212</v>
      </c>
      <c r="C131" s="63" t="s">
        <v>39</v>
      </c>
      <c r="D131" s="87" t="n">
        <v>1</v>
      </c>
      <c r="E131" s="65" t="n">
        <v>253315.4274</v>
      </c>
      <c r="F131" s="66" t="n">
        <v>0.980621240003443</v>
      </c>
      <c r="G131" s="67" t="n">
        <f aca="false">F131*E131</f>
        <v>248406.48852899</v>
      </c>
      <c r="H131" s="68" t="n">
        <f aca="false">F131/D131</f>
        <v>0.980621240003443</v>
      </c>
      <c r="I131" s="88" t="n">
        <v>0.002260992346</v>
      </c>
      <c r="J131" s="70" t="n">
        <f aca="false">I131*E131</f>
        <v>572.744242475119</v>
      </c>
      <c r="K131" s="68" t="n">
        <f aca="false">I131/D131</f>
        <v>0.002260992346</v>
      </c>
      <c r="L131" s="71" t="n">
        <f aca="false">F131+I131</f>
        <v>0.982882232349443</v>
      </c>
      <c r="M131" s="72" t="n">
        <f aca="false">G131+J131</f>
        <v>248979.232771465</v>
      </c>
      <c r="N131" s="73" t="n">
        <f aca="false">H131+K131</f>
        <v>0.982882232349443</v>
      </c>
    </row>
    <row r="132" customFormat="false" ht="13.8" hidden="false" customHeight="true" outlineLevel="0" collapsed="false">
      <c r="A132" s="89" t="s">
        <v>213</v>
      </c>
      <c r="B132" s="89"/>
      <c r="C132" s="55"/>
      <c r="D132" s="56"/>
      <c r="E132" s="56"/>
      <c r="F132" s="90"/>
      <c r="G132" s="91"/>
      <c r="H132" s="92"/>
      <c r="I132" s="91"/>
      <c r="J132" s="93" t="n">
        <f aca="false">J130+J128+J126+J124+J121+J114+J96+J88+J81+J70+J46+J29</f>
        <v>9023.34138725512</v>
      </c>
      <c r="K132" s="92"/>
      <c r="L132" s="91"/>
      <c r="M132" s="93" t="n">
        <f aca="false">M130+M128+M126+M124+M121+M114+M96+M88+M81+M70+M46+M29</f>
        <v>3922629.31489114</v>
      </c>
      <c r="N132" s="92"/>
      <c r="O132" s="94"/>
    </row>
    <row r="133" customFormat="false" ht="15" hidden="false" customHeight="false" outlineLevel="0" collapsed="false">
      <c r="A133" s="95"/>
      <c r="B133" s="95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</row>
    <row r="134" s="101" customFormat="true" ht="15.75" hidden="false" customHeight="true" outlineLevel="0" collapsed="false">
      <c r="A134" s="96" t="s">
        <v>214</v>
      </c>
      <c r="B134" s="96"/>
      <c r="C134" s="97" t="n">
        <v>3990877.84</v>
      </c>
      <c r="D134" s="97"/>
      <c r="E134" s="98"/>
      <c r="F134" s="99"/>
      <c r="G134" s="99"/>
      <c r="H134" s="99"/>
      <c r="I134" s="99"/>
      <c r="J134" s="100" t="s">
        <v>215</v>
      </c>
      <c r="K134" s="100"/>
      <c r="L134" s="100"/>
      <c r="M134" s="100"/>
      <c r="N134" s="100"/>
      <c r="O134" s="2"/>
      <c r="P134" s="2"/>
      <c r="Q134" s="2"/>
      <c r="R134" s="47"/>
      <c r="S134" s="1"/>
      <c r="T134" s="1"/>
      <c r="XFC134" s="1"/>
      <c r="XFD134" s="1"/>
    </row>
    <row r="135" s="101" customFormat="true" ht="16.5" hidden="false" customHeight="true" outlineLevel="0" collapsed="false">
      <c r="A135" s="102"/>
      <c r="B135" s="102"/>
      <c r="C135" s="103"/>
      <c r="D135" s="103"/>
      <c r="E135" s="103"/>
      <c r="F135" s="104" t="str">
        <f aca="false">I27</f>
        <v>MEDIÇÃO 13</v>
      </c>
      <c r="G135" s="104"/>
      <c r="H135" s="105" t="n">
        <f aca="false">J132/C134</f>
        <v>0.00226099162866261</v>
      </c>
      <c r="I135" s="105"/>
      <c r="J135" s="106" t="str">
        <f aca="false">I27</f>
        <v>MEDIÇÃO 13</v>
      </c>
      <c r="K135" s="106"/>
      <c r="L135" s="107" t="n">
        <f aca="false">J132</f>
        <v>9023.34138725512</v>
      </c>
      <c r="M135" s="107"/>
      <c r="N135" s="107"/>
      <c r="O135" s="2"/>
      <c r="P135" s="2"/>
      <c r="Q135" s="2"/>
      <c r="R135" s="47"/>
      <c r="S135" s="1"/>
      <c r="T135" s="1"/>
      <c r="XFC135" s="1"/>
      <c r="XFD135" s="1"/>
    </row>
    <row r="136" s="101" customFormat="true" ht="13.8" hidden="false" customHeight="true" outlineLevel="0" collapsed="false">
      <c r="A136" s="108" t="s">
        <v>216</v>
      </c>
      <c r="B136" s="108"/>
      <c r="C136" s="108"/>
      <c r="D136" s="108"/>
      <c r="E136" s="109"/>
      <c r="F136" s="110" t="s">
        <v>217</v>
      </c>
      <c r="G136" s="110"/>
      <c r="H136" s="111" t="n">
        <f aca="false">L136/C134</f>
        <v>0.982898868909288</v>
      </c>
      <c r="I136" s="111"/>
      <c r="J136" s="112" t="s">
        <v>218</v>
      </c>
      <c r="K136" s="112"/>
      <c r="L136" s="113" t="n">
        <f aca="false">M132</f>
        <v>3922629.31489114</v>
      </c>
      <c r="M136" s="113"/>
      <c r="N136" s="113"/>
      <c r="O136" s="2"/>
      <c r="P136" s="114"/>
      <c r="Q136" s="2"/>
      <c r="R136" s="47"/>
      <c r="S136" s="1"/>
      <c r="T136" s="1"/>
      <c r="XFC136" s="1"/>
      <c r="XFD136" s="1"/>
    </row>
    <row r="137" customFormat="false" ht="13.8" hidden="false" customHeight="true" outlineLevel="0" collapsed="false">
      <c r="A137" s="108"/>
      <c r="B137" s="108"/>
      <c r="C137" s="108"/>
      <c r="D137" s="108"/>
      <c r="E137" s="109"/>
      <c r="F137" s="115" t="s">
        <v>219</v>
      </c>
      <c r="G137" s="115"/>
      <c r="H137" s="116" t="n">
        <f aca="false">100%-H136</f>
        <v>0.0171011310907117</v>
      </c>
      <c r="I137" s="116"/>
      <c r="J137" s="117" t="s">
        <v>220</v>
      </c>
      <c r="K137" s="117"/>
      <c r="L137" s="118" t="n">
        <f aca="false">C134-L136</f>
        <v>68248.5251088562</v>
      </c>
      <c r="M137" s="118"/>
      <c r="N137" s="118"/>
      <c r="O137" s="2"/>
      <c r="P137" s="114"/>
      <c r="Q137" s="2"/>
      <c r="R137" s="47"/>
    </row>
    <row r="138" customFormat="false" ht="13.8" hidden="false" customHeight="false" outlineLevel="0" collapsed="false">
      <c r="A138" s="108"/>
      <c r="B138" s="108"/>
      <c r="C138" s="108"/>
      <c r="D138" s="108"/>
      <c r="E138" s="109"/>
      <c r="F138" s="119"/>
      <c r="G138" s="120"/>
      <c r="H138" s="120"/>
      <c r="I138" s="119"/>
      <c r="J138" s="121"/>
      <c r="K138" s="122"/>
      <c r="M138" s="123"/>
      <c r="N138" s="124"/>
    </row>
    <row r="139" customFormat="false" ht="13.8" hidden="false" customHeight="false" outlineLevel="0" collapsed="false">
      <c r="A139" s="125"/>
      <c r="B139" s="126" t="s">
        <v>221</v>
      </c>
      <c r="C139" s="127"/>
      <c r="D139" s="127"/>
      <c r="E139" s="127"/>
      <c r="F139" s="128"/>
      <c r="G139" s="127"/>
      <c r="I139" s="129"/>
      <c r="J139" s="130"/>
      <c r="K139" s="125"/>
      <c r="L139" s="125"/>
      <c r="M139" s="130"/>
      <c r="N139" s="130"/>
      <c r="O139" s="94"/>
      <c r="P139" s="52"/>
    </row>
    <row r="140" customFormat="false" ht="13.8" hidden="false" customHeight="false" outlineLevel="0" collapsed="false">
      <c r="A140" s="125"/>
      <c r="B140" s="131" t="s">
        <v>222</v>
      </c>
      <c r="C140" s="126"/>
      <c r="D140" s="129"/>
      <c r="F140" s="132"/>
      <c r="G140" s="125"/>
      <c r="I140" s="129"/>
      <c r="J140" s="133"/>
      <c r="K140" s="125"/>
      <c r="L140" s="125"/>
      <c r="M140" s="134"/>
      <c r="N140" s="125"/>
      <c r="P140" s="52"/>
    </row>
    <row r="141" customFormat="false" ht="13.8" hidden="false" customHeight="false" outlineLevel="0" collapsed="false">
      <c r="A141" s="125"/>
      <c r="B141" s="131" t="s">
        <v>223</v>
      </c>
      <c r="C141" s="131"/>
      <c r="D141" s="129"/>
      <c r="F141" s="132"/>
      <c r="G141" s="125"/>
      <c r="I141" s="129"/>
      <c r="J141" s="125"/>
      <c r="K141" s="125"/>
      <c r="L141" s="125"/>
      <c r="M141" s="125"/>
      <c r="N141" s="125"/>
      <c r="P141" s="52"/>
    </row>
    <row r="142" customFormat="false" ht="13.8" hidden="false" customHeight="false" outlineLevel="0" collapsed="false">
      <c r="A142" s="125"/>
      <c r="B142" s="131" t="s">
        <v>224</v>
      </c>
      <c r="C142" s="131"/>
      <c r="D142" s="129"/>
      <c r="F142" s="132"/>
      <c r="G142" s="125"/>
      <c r="I142" s="129"/>
      <c r="J142" s="125"/>
      <c r="K142" s="125"/>
      <c r="L142" s="125"/>
      <c r="M142" s="125"/>
      <c r="N142" s="125"/>
      <c r="P142" s="52"/>
    </row>
    <row r="143" customFormat="false" ht="13.8" hidden="false" customHeight="false" outlineLevel="0" collapsed="false">
      <c r="B143" s="131" t="s">
        <v>225</v>
      </c>
      <c r="C143" s="131"/>
      <c r="D143" s="4"/>
    </row>
    <row r="144" customFormat="false" ht="13.8" hidden="false" customHeight="false" outlineLevel="0" collapsed="false">
      <c r="B144" s="4"/>
      <c r="C144" s="131"/>
      <c r="D144" s="4"/>
      <c r="J144" s="94"/>
      <c r="M144" s="135"/>
    </row>
    <row r="145" customFormat="false" ht="13.8" hidden="false" customHeight="false" outlineLevel="0" collapsed="false">
      <c r="J145" s="94"/>
      <c r="K145" s="94"/>
      <c r="M145" s="94"/>
      <c r="N145" s="94"/>
      <c r="O145" s="94"/>
    </row>
    <row r="146" s="101" customFormat="true" ht="13.8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136"/>
      <c r="J146" s="137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3.8" hidden="false" customHeight="false" outlineLevel="0" collapsed="false">
      <c r="B147" s="1"/>
      <c r="I147" s="136"/>
      <c r="J147" s="138"/>
    </row>
    <row r="148" customFormat="false" ht="13.8" hidden="false" customHeight="false" outlineLevel="0" collapsed="false">
      <c r="B148" s="1"/>
      <c r="I148" s="139"/>
    </row>
    <row r="149" customFormat="false" ht="13.8" hidden="false" customHeight="false" outlineLevel="0" collapsed="false">
      <c r="B149" s="1"/>
    </row>
    <row r="150" s="140" customFormat="true" ht="13.8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3.8" hidden="false" customHeight="false" outlineLevel="0" collapsed="false">
      <c r="B151" s="1"/>
      <c r="I151" s="136"/>
    </row>
    <row r="152" customFormat="false" ht="13.8" hidden="false" customHeight="false" outlineLevel="0" collapsed="false">
      <c r="B152" s="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s="101" customFormat="true" ht="13.8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101" customFormat="true" ht="13.8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3.8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3.8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3.8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3.8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3.8" hidden="false" customHeight="false" outlineLevel="0" collapsed="false">
      <c r="XFC251" s="101"/>
      <c r="XFD251" s="101"/>
    </row>
    <row r="252" customFormat="false" ht="13.8" hidden="false" customHeight="false" outlineLevel="0" collapsed="false">
      <c r="XFC252" s="101"/>
      <c r="XFD252" s="101"/>
    </row>
    <row r="253" customFormat="false" ht="13.8" hidden="false" customHeight="false" outlineLevel="0" collapsed="false">
      <c r="XFC253" s="101"/>
      <c r="XFD253" s="101"/>
    </row>
    <row r="255" customFormat="false" ht="13.8" hidden="false" customHeight="false" outlineLevel="0" collapsed="false">
      <c r="XFC255" s="101"/>
      <c r="XFD255" s="101"/>
    </row>
    <row r="256" customFormat="false" ht="13.8" hidden="false" customHeight="false" outlineLevel="0" collapsed="false">
      <c r="XFC256" s="101"/>
      <c r="XFD256" s="101"/>
    </row>
    <row r="257" customFormat="false" ht="13.8" hidden="false" customHeight="false" outlineLevel="0" collapsed="false">
      <c r="XFC257" s="101"/>
      <c r="XFD257" s="101"/>
    </row>
    <row r="258" customFormat="false" ht="13.8" hidden="false" customHeight="false" outlineLevel="0" collapsed="false">
      <c r="XFC258" s="101"/>
      <c r="XFD258" s="101"/>
    </row>
    <row r="260" customFormat="false" ht="13.8" hidden="false" customHeight="false" outlineLevel="0" collapsed="false">
      <c r="XFC260" s="101"/>
      <c r="XFD260" s="101"/>
    </row>
    <row r="262" customFormat="false" ht="13.8" hidden="false" customHeight="false" outlineLevel="0" collapsed="false">
      <c r="XFC262" s="101"/>
      <c r="XFD262" s="101"/>
    </row>
    <row r="263" customFormat="false" ht="13.8" hidden="false" customHeight="false" outlineLevel="0" collapsed="false">
      <c r="XFC263" s="101"/>
      <c r="XFD263" s="101"/>
    </row>
    <row r="266" customFormat="false" ht="13.8" hidden="false" customHeight="false" outlineLevel="0" collapsed="false">
      <c r="XFC266" s="101"/>
      <c r="XFD266" s="101"/>
    </row>
    <row r="267" customFormat="false" ht="13.8" hidden="false" customHeight="false" outlineLevel="0" collapsed="false">
      <c r="XFC267" s="101"/>
      <c r="XFD267" s="101"/>
    </row>
    <row r="269" customFormat="false" ht="13.8" hidden="false" customHeight="false" outlineLevel="0" collapsed="false">
      <c r="XFC269" s="101"/>
      <c r="XFD269" s="101"/>
    </row>
    <row r="270" customFormat="false" ht="13.8" hidden="false" customHeight="false" outlineLevel="0" collapsed="false">
      <c r="XFC270" s="101"/>
      <c r="XFD270" s="101"/>
    </row>
    <row r="271" customFormat="false" ht="13.8" hidden="false" customHeight="false" outlineLevel="0" collapsed="false">
      <c r="XFC271" s="101"/>
      <c r="XFD271" s="101"/>
    </row>
    <row r="272" customFormat="false" ht="13.8" hidden="false" customHeight="false" outlineLevel="0" collapsed="false">
      <c r="XFC272" s="101"/>
      <c r="XFD272" s="101"/>
    </row>
    <row r="275" customFormat="false" ht="13.8" hidden="false" customHeight="false" outlineLevel="0" collapsed="false">
      <c r="XFC275" s="101"/>
      <c r="XFD275" s="101"/>
    </row>
    <row r="276" customFormat="false" ht="13.8" hidden="false" customHeight="false" outlineLevel="0" collapsed="false">
      <c r="XFC276" s="101"/>
      <c r="XFD276" s="101"/>
    </row>
    <row r="277" customFormat="false" ht="13.8" hidden="false" customHeight="false" outlineLevel="0" collapsed="false">
      <c r="XFC277" s="101"/>
      <c r="XFD277" s="101"/>
    </row>
    <row r="287" customFormat="false" ht="13.8" hidden="false" customHeight="false" outlineLevel="0" collapsed="false">
      <c r="XFC287" s="101"/>
      <c r="XFD287" s="101"/>
    </row>
    <row r="291" customFormat="false" ht="13.8" hidden="false" customHeight="false" outlineLevel="0" collapsed="false">
      <c r="XFC291" s="140"/>
      <c r="XFD291" s="140"/>
    </row>
    <row r="301" customFormat="false" ht="13.8" hidden="false" customHeight="false" outlineLevel="0" collapsed="false">
      <c r="XFC301" s="101"/>
      <c r="XFD301" s="101"/>
    </row>
    <row r="308" customFormat="false" ht="13.8" hidden="false" customHeight="false" outlineLevel="0" collapsed="false">
      <c r="XFC308" s="101"/>
      <c r="XFD308" s="101"/>
    </row>
    <row r="314" customFormat="false" ht="13.8" hidden="false" customHeight="false" outlineLevel="0" collapsed="false">
      <c r="XFC314" s="2"/>
      <c r="XFD314" s="2"/>
    </row>
    <row r="315" customFormat="false" ht="13.8" hidden="false" customHeight="false" outlineLevel="0" collapsed="false">
      <c r="XFC315" s="2"/>
      <c r="XFD315" s="2"/>
    </row>
    <row r="316" customFormat="false" ht="13.8" hidden="false" customHeight="false" outlineLevel="0" collapsed="false">
      <c r="XFC316" s="2"/>
      <c r="XFD316" s="2"/>
    </row>
    <row r="317" customFormat="false" ht="13.8" hidden="false" customHeight="false" outlineLevel="0" collapsed="false">
      <c r="XFC317" s="2"/>
      <c r="XFD317" s="2"/>
    </row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1" manualBreakCount="1">
    <brk id="5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pageBreakPreview" topLeftCell="A13" colorId="64" zoomScale="110" zoomScaleNormal="100" zoomScalePageLayoutView="110" workbookViewId="0">
      <selection pane="topLeft" activeCell="I30" activeCellId="0" sqref="I3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  <col collapsed="false" customWidth="true" hidden="false" outlineLevel="0" max="9" min="9" style="1" width="7.08"/>
    <col collapsed="false" customWidth="true" hidden="false" outlineLevel="0" max="12" min="12" style="1" width="17.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1"/>
      <c r="B2" s="142" t="s">
        <v>226</v>
      </c>
      <c r="C2" s="142"/>
      <c r="D2" s="142"/>
      <c r="E2" s="142"/>
    </row>
    <row r="3" customFormat="false" ht="13.8" hidden="false" customHeight="false" outlineLevel="0" collapsed="false">
      <c r="B3" s="142"/>
      <c r="C3" s="142"/>
      <c r="D3" s="142"/>
      <c r="E3" s="142"/>
    </row>
    <row r="4" customFormat="false" ht="13.8" hidden="false" customHeight="false" outlineLevel="0" collapsed="false">
      <c r="B4" s="142"/>
      <c r="C4" s="142"/>
      <c r="D4" s="142"/>
      <c r="E4" s="142"/>
    </row>
    <row r="5" customFormat="false" ht="13.8" hidden="false" customHeight="false" outlineLevel="0" collapsed="false">
      <c r="B5" s="142"/>
      <c r="C5" s="142"/>
      <c r="D5" s="142"/>
      <c r="E5" s="142"/>
    </row>
    <row r="6" customFormat="false" ht="13.8" hidden="false" customHeight="false" outlineLevel="0" collapsed="false">
      <c r="B6" s="142"/>
      <c r="C6" s="142"/>
      <c r="D6" s="142"/>
      <c r="E6" s="142"/>
    </row>
    <row r="7" customFormat="false" ht="32.55" hidden="false" customHeight="true" outlineLevel="0" collapsed="false">
      <c r="B7" s="142"/>
      <c r="C7" s="142"/>
      <c r="D7" s="142"/>
      <c r="E7" s="142"/>
    </row>
    <row r="8" customFormat="false" ht="15.75" hidden="false" customHeight="true" outlineLevel="0" collapsed="false">
      <c r="B8" s="143" t="s">
        <v>227</v>
      </c>
      <c r="C8" s="143"/>
      <c r="D8" s="143"/>
      <c r="E8" s="143"/>
    </row>
    <row r="9" customFormat="false" ht="15" hidden="false" customHeight="true" outlineLevel="0" collapsed="false">
      <c r="B9" s="144" t="s">
        <v>228</v>
      </c>
      <c r="C9" s="144"/>
      <c r="D9" s="145" t="s">
        <v>3</v>
      </c>
      <c r="E9" s="145"/>
    </row>
    <row r="10" customFormat="false" ht="15" hidden="false" customHeight="true" outlineLevel="0" collapsed="false">
      <c r="B10" s="144" t="s">
        <v>229</v>
      </c>
      <c r="C10" s="144"/>
      <c r="D10" s="145"/>
      <c r="E10" s="145"/>
    </row>
    <row r="11" customFormat="false" ht="15" hidden="false" customHeight="false" outlineLevel="0" collapsed="false">
      <c r="B11" s="146" t="s">
        <v>18</v>
      </c>
      <c r="C11" s="147" t="s">
        <v>230</v>
      </c>
      <c r="D11" s="147" t="s">
        <v>39</v>
      </c>
      <c r="E11" s="148" t="s">
        <v>21</v>
      </c>
    </row>
    <row r="12" customFormat="false" ht="15" hidden="false" customHeight="true" outlineLevel="0" collapsed="false">
      <c r="B12" s="149" t="n">
        <v>6</v>
      </c>
      <c r="C12" s="150" t="str">
        <f aca="false">VLOOKUP(B12,'MEDIÇÃO 13'!$A$29:$C$132,2,0)</f>
        <v>CANTEIRO DE OBRAS</v>
      </c>
      <c r="D12" s="151"/>
      <c r="E12" s="152"/>
    </row>
    <row r="13" customFormat="false" ht="28.45" hidden="false" customHeight="false" outlineLevel="0" collapsed="false">
      <c r="B13" s="153" t="s">
        <v>147</v>
      </c>
      <c r="C13" s="154" t="str">
        <f aca="false">VLOOKUP(B13,'MEDIÇÃO 13'!$A$29:$C$132,2,0)</f>
        <v>Hidrossemeadura simples em terrenos planos</v>
      </c>
      <c r="D13" s="155" t="str">
        <f aca="false">VLOOKUP(B13,'MEDIÇÃO 13'!$A$29:$C$131,3,0)</f>
        <v>m²</v>
      </c>
      <c r="E13" s="156" t="n">
        <f aca="false">SUM(D14:D14)</f>
        <v>300</v>
      </c>
    </row>
    <row r="14" customFormat="false" ht="15" hidden="false" customHeight="true" outlineLevel="0" collapsed="false">
      <c r="B14" s="157" t="s">
        <v>231</v>
      </c>
      <c r="C14" s="157"/>
      <c r="D14" s="158" t="n">
        <v>300</v>
      </c>
      <c r="E14" s="156"/>
    </row>
    <row r="15" customFormat="false" ht="28.45" hidden="false" customHeight="false" outlineLevel="0" collapsed="false">
      <c r="B15" s="153" t="s">
        <v>149</v>
      </c>
      <c r="C15" s="154" t="str">
        <f aca="false">VLOOKUP(B15,'MEDIÇÃO 13'!$A$29:$C$132,2,0)</f>
        <v>Aluguel de container p/ escritório c/ ar condicionado e banheiro, isolam.térmico e acústico, 2 luminárias, janela de vidro, tomada p/ comput. e telef.</v>
      </c>
      <c r="D15" s="155" t="str">
        <f aca="false">VLOOKUP(B15,'MEDIÇÃO 13'!$A$29:$C$131,3,0)</f>
        <v>Mes</v>
      </c>
      <c r="E15" s="156" t="n">
        <f aca="false">SUM(D16:D16)</f>
        <v>1</v>
      </c>
    </row>
    <row r="16" customFormat="false" ht="15" hidden="false" customHeight="true" outlineLevel="0" collapsed="false">
      <c r="B16" s="157" t="s">
        <v>232</v>
      </c>
      <c r="C16" s="157"/>
      <c r="D16" s="158" t="n">
        <v>1</v>
      </c>
      <c r="E16" s="156"/>
    </row>
    <row r="17" customFormat="false" ht="15" hidden="false" customHeight="false" outlineLevel="0" collapsed="false">
      <c r="B17" s="153" t="s">
        <v>152</v>
      </c>
      <c r="C17" s="154" t="str">
        <f aca="false">VLOOKUP(B17,'MEDIÇÃO 13'!$A$29:$C$132,2,0)</f>
        <v>Aluguel de container para almoxarifado</v>
      </c>
      <c r="D17" s="155" t="str">
        <f aca="false">VLOOKUP(B17,'MEDIÇÃO 13'!$A$29:$C$131,3,0)</f>
        <v>Mes</v>
      </c>
      <c r="E17" s="156" t="n">
        <f aca="false">SUM(D18:D18)</f>
        <v>1</v>
      </c>
    </row>
    <row r="18" customFormat="false" ht="15" hidden="false" customHeight="true" outlineLevel="0" collapsed="false">
      <c r="B18" s="157" t="s">
        <v>232</v>
      </c>
      <c r="C18" s="157"/>
      <c r="D18" s="158" t="n">
        <v>1</v>
      </c>
      <c r="E18" s="156"/>
    </row>
    <row r="19" customFormat="false" ht="28.45" hidden="false" customHeight="false" outlineLevel="0" collapsed="false">
      <c r="B19" s="153" t="s">
        <v>154</v>
      </c>
      <c r="C19" s="154" t="str">
        <f aca="false">VLOOKUP(B19,'MEDIÇÃO 13'!$A$29:$C$132,2,0)</f>
        <v>Aluguel de container tipo refeitório (2 unidades acopladas), c/ 2 aparelhos de ar condicionado, 4 lumináriase 4 janelas de vidro</v>
      </c>
      <c r="D19" s="155" t="str">
        <f aca="false">VLOOKUP(B19,'MEDIÇÃO 13'!$A$29:$C$131,3,0)</f>
        <v>Mes</v>
      </c>
      <c r="E19" s="156" t="n">
        <f aca="false">SUM(D20:D20)</f>
        <v>1</v>
      </c>
    </row>
    <row r="20" customFormat="false" ht="15" hidden="false" customHeight="true" outlineLevel="0" collapsed="false">
      <c r="B20" s="157" t="s">
        <v>232</v>
      </c>
      <c r="C20" s="157"/>
      <c r="D20" s="158" t="n">
        <v>1</v>
      </c>
      <c r="E20" s="156"/>
    </row>
    <row r="21" customFormat="false" ht="15" hidden="false" customHeight="false" outlineLevel="0" collapsed="false">
      <c r="B21" s="153" t="s">
        <v>156</v>
      </c>
      <c r="C21" s="154" t="str">
        <f aca="false">VLOOKUP(B21,'MEDIÇÃO 13'!$A$29:$C$132,2,0)</f>
        <v>Aluguel de container tipo vestiário, 2 luminárias, piso especial e janela</v>
      </c>
      <c r="D21" s="155" t="str">
        <f aca="false">VLOOKUP(B21,'MEDIÇÃO 13'!$A$29:$C$131,3,0)</f>
        <v>Mes</v>
      </c>
      <c r="E21" s="156" t="n">
        <f aca="false">SUM(D22:D22)</f>
        <v>1</v>
      </c>
    </row>
    <row r="22" customFormat="false" ht="15" hidden="false" customHeight="true" outlineLevel="0" collapsed="false">
      <c r="B22" s="157" t="s">
        <v>232</v>
      </c>
      <c r="C22" s="157"/>
      <c r="D22" s="158" t="n">
        <v>1</v>
      </c>
      <c r="E22" s="156"/>
    </row>
    <row r="23" customFormat="false" ht="28.45" hidden="false" customHeight="false" outlineLevel="0" collapsed="false">
      <c r="B23" s="153" t="s">
        <v>158</v>
      </c>
      <c r="C23" s="154" t="str">
        <f aca="false">VLOOKUP(B23,'MEDIÇÃO 13'!$A$29:$C$132,2,0)</f>
        <v>Aluguel de container tipo sanitário com 3 vasos sanitários, lavatório, mictório, 5 chuveiros, 2 venezianas e piso especial</v>
      </c>
      <c r="D23" s="155" t="str">
        <f aca="false">VLOOKUP(B23,'MEDIÇÃO 13'!$A$29:$C$131,3,0)</f>
        <v>Mes</v>
      </c>
      <c r="E23" s="156" t="n">
        <f aca="false">SUM(D24:D24)</f>
        <v>1</v>
      </c>
    </row>
    <row r="24" customFormat="false" ht="15" hidden="false" customHeight="true" outlineLevel="0" collapsed="false">
      <c r="B24" s="157" t="s">
        <v>232</v>
      </c>
      <c r="C24" s="157"/>
      <c r="D24" s="158" t="n">
        <v>1</v>
      </c>
      <c r="E24" s="156"/>
    </row>
    <row r="25" customFormat="false" ht="15.75" hidden="false" customHeight="true" outlineLevel="0" collapsed="false">
      <c r="B25" s="159"/>
      <c r="C25" s="159"/>
      <c r="D25" s="159"/>
      <c r="E25" s="159"/>
      <c r="H25" s="97" t="n">
        <v>349502.149276837</v>
      </c>
      <c r="I25" s="97" t="n">
        <v>341304.977923159</v>
      </c>
    </row>
    <row r="26" customFormat="false" ht="15" hidden="false" customHeight="false" outlineLevel="0" collapsed="false">
      <c r="B26" s="149" t="n">
        <v>13</v>
      </c>
      <c r="C26" s="150" t="str">
        <f aca="false">VLOOKUP(B26,'MEDIÇÃO 13'!$A$29:$C$132,2,0)</f>
        <v>ADMINISTRAÇÃO LOCAL</v>
      </c>
      <c r="D26" s="151"/>
      <c r="E26" s="152"/>
      <c r="H26" s="97" t="n">
        <v>3737562.4126</v>
      </c>
      <c r="I26" s="97"/>
    </row>
    <row r="27" customFormat="false" ht="15" hidden="false" customHeight="false" outlineLevel="0" collapsed="false">
      <c r="B27" s="153" t="s">
        <v>211</v>
      </c>
      <c r="C27" s="154" t="str">
        <f aca="false">VLOOKUP(B27,'MEDIÇÃO 13'!$A$29:$C$132,2,0)</f>
        <v>Administração local, inclusive vigilância</v>
      </c>
      <c r="D27" s="155" t="str">
        <f aca="false">VLOOKUP(B27,'MEDIÇÃO 13'!$A$29:$C$131,3,0)</f>
        <v>UND</v>
      </c>
      <c r="E27" s="160" t="n">
        <f aca="false">D28</f>
        <v>0.002260992346</v>
      </c>
      <c r="H27" s="1" t="n">
        <f aca="false">H25/H26</f>
        <v>0.0935107192052773</v>
      </c>
    </row>
    <row r="28" customFormat="false" ht="27.6" hidden="false" customHeight="true" outlineLevel="0" collapsed="false">
      <c r="B28" s="161" t="s">
        <v>233</v>
      </c>
      <c r="C28" s="161"/>
      <c r="D28" s="162" t="n">
        <v>0.002260992346</v>
      </c>
      <c r="E28" s="160"/>
    </row>
    <row r="29" customFormat="false" ht="13.8" hidden="false" customHeight="false" outlineLevel="0" collapsed="false"/>
    <row r="32" customFormat="false" ht="15" hidden="false" customHeight="false" outlineLevel="0" collapsed="false">
      <c r="C32" s="131" t="s">
        <v>234</v>
      </c>
    </row>
    <row r="33" customFormat="false" ht="15" hidden="false" customHeight="false" outlineLevel="0" collapsed="false">
      <c r="C33" s="126" t="s">
        <v>221</v>
      </c>
    </row>
    <row r="34" customFormat="false" ht="15" hidden="false" customHeight="false" outlineLevel="0" collapsed="false">
      <c r="C34" s="131" t="s">
        <v>222</v>
      </c>
    </row>
    <row r="35" customFormat="false" ht="15" hidden="false" customHeight="false" outlineLevel="0" collapsed="false">
      <c r="C35" s="131" t="s">
        <v>223</v>
      </c>
    </row>
    <row r="36" customFormat="false" ht="15" hidden="false" customHeight="false" outlineLevel="0" collapsed="false">
      <c r="C36" s="131" t="s">
        <v>224</v>
      </c>
    </row>
    <row r="37" customFormat="false" ht="15" hidden="false" customHeight="false" outlineLevel="0" collapsed="false">
      <c r="C37" s="131" t="s">
        <v>225</v>
      </c>
    </row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2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E23:E24"/>
    <mergeCell ref="B24:C24"/>
    <mergeCell ref="B25:E25"/>
    <mergeCell ref="H25:I25"/>
    <mergeCell ref="H26:I26"/>
    <mergeCell ref="E27:E28"/>
    <mergeCell ref="B28:C28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6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2024-10-03T12:42:30Z</cp:lastPrinted>
  <dcterms:modified xsi:type="dcterms:W3CDTF">2024-10-03T12:43:10Z</dcterms:modified>
  <cp:revision>185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