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7.jpeg" ContentType="image/jpeg"/>
  <Override PartName="/xl/media/image8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5" sheetId="1" state="visible" r:id="rId2"/>
    <sheet name="MEMO CALCULO 05" sheetId="2" state="visible" r:id="rId3"/>
  </sheets>
  <definedNames>
    <definedName function="false" hidden="false" localSheetId="0" name="_xlnm.Print_Area" vbProcedure="false">'MEDIÇÃO 5'!$A$1:$N$122</definedName>
    <definedName function="false" hidden="false" localSheetId="0" name="_xlnm.Print_Titles" vbProcedure="false">'MEDIÇÃO 5'!$A:$N,'MEDIÇÃO 5'!$1:$11</definedName>
    <definedName function="false" hidden="false" localSheetId="1" name="_xlnm.Print_Area" vbProcedure="false">'MEMO CALCULO 05'!$A$1:$E$90</definedName>
    <definedName function="false" hidden="false" localSheetId="0" name="Print_Area_0_0" vbProcedure="false">'MEDIÇÃO 5'!$A$12:$N$124</definedName>
    <definedName function="false" hidden="false" localSheetId="0" name="Print_Area_0_0_0" vbProcedure="false">'MEDIÇÃO 5'!$A$12:$N$121</definedName>
    <definedName function="false" hidden="false" localSheetId="1" name="Print_Area_0_0" vbProcedure="false">'MEMO CALCULO 05'!$A$1:$F$87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<sst xmlns="http://schemas.openxmlformats.org/spreadsheetml/2006/main" count="353" uniqueCount="242">
  <si>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</si>
  <si>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t xml:space="preserve">BOLETIM DE MEDIÇÃO 05</t>
  </si>
  <si>
    <t xml:space="preserve">DATA: 16/10/2024</t>
  </si>
  <si>
    <r>
      <rPr>
        <b val="true"/>
        <sz val="10"/>
        <rFont val="Arial"/>
        <family val="0"/>
        <charset val="1"/>
      </rPr>
      <t xml:space="preserve">OBRA: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</si>
  <si>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t xml:space="preserve">CONTRATO Nº:</t>
  </si>
  <si>
    <t xml:space="preserve">056/2024</t>
  </si>
  <si>
    <t xml:space="preserve">Assinatura: 08/05/2024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</si>
  <si>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</si>
  <si>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</si>
  <si>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OLÍVIO PERINI, Nº 107, BAIRRO CINCO CASINHAS, SÃO ROQUE DO CANAÃ/ES</t>
    </r>
  </si>
  <si>
    <t xml:space="preserve">PERÍODO:</t>
  </si>
  <si>
    <t xml:space="preserve">a </t>
  </si>
  <si>
    <t xml:space="preserve">PRAZO:</t>
  </si>
  <si>
    <t xml:space="preserve">120 dias + 90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</si>
  <si>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FABIO JULIO ENGENHARIA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</si>
  <si>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</si>
  <si>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</si>
  <si>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</si>
  <si>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</si>
  <si>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</si>
  <si>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</si>
  <si>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</si>
  <si>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</si>
  <si>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05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</si>
  <si>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</si>
  <si>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</si>
  <si>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</si>
  <si>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</si>
  <si>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</si>
  <si>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</si>
  <si>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</si>
  <si>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</si>
  <si>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</si>
  <si>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SERVIÇOS PRELIMINARES</t>
  </si>
  <si>
    <t xml:space="preserve">2.1</t>
  </si>
  <si>
    <t xml:space="preserve">Demolição de alvenaria</t>
  </si>
  <si>
    <t xml:space="preserve">m3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</si>
  <si>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</si>
  <si>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</si>
  <si>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</si>
  <si>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Retirada de bancada de pia</t>
  </si>
  <si>
    <t xml:space="preserve">2.4</t>
  </si>
  <si>
    <t xml:space="preserve">Retirada de portas e janelas de madeira, inclusive batentes</t>
  </si>
  <si>
    <t xml:space="preserve">2.5</t>
  </si>
  <si>
    <t xml:space="preserve">Retirada de revestimento antigo em reboco</t>
  </si>
  <si>
    <t xml:space="preserve">Retirada de rodapé de madeira ou cerâmica</t>
  </si>
  <si>
    <t xml:space="preserve">m</t>
  </si>
  <si>
    <t xml:space="preserve">2.6</t>
  </si>
  <si>
    <t xml:space="preserve">Retirada de esquadrias metálicas</t>
  </si>
  <si>
    <t xml:space="preserve">2.7</t>
  </si>
  <si>
    <t xml:space="preserve">Retirada de torneiras e registros</t>
  </si>
  <si>
    <t xml:space="preserve">und</t>
  </si>
  <si>
    <t xml:space="preserve">2.8</t>
  </si>
  <si>
    <t xml:space="preserve">Retirada de caixas/quadros elétricos</t>
  </si>
  <si>
    <t xml:space="preserve">2.9</t>
  </si>
  <si>
    <t xml:space="preserve">Retirada de pontos elétricos (luminárias, interruptores e tomadas)</t>
  </si>
  <si>
    <t xml:space="preserve">2.10</t>
  </si>
  <si>
    <t xml:space="preserve">Demolição de piso granilite</t>
  </si>
  <si>
    <t xml:space="preserve">2.11</t>
  </si>
  <si>
    <t xml:space="preserve">Abertura e fechamento de rasgos em alvenaria, para passagem de tubulações, diâm. 11/4" a 2"</t>
  </si>
  <si>
    <t xml:space="preserve">2.12</t>
  </si>
  <si>
    <t xml:space="preserve">Apicoamento de superfície com revestimento em argamassa</t>
  </si>
  <si>
    <t xml:space="preserve">2.13</t>
  </si>
  <si>
    <t xml:space="preserve">Remoção de vidro temperado fixado em perfil u.</t>
  </si>
  <si>
    <t xml:space="preserve">2.14</t>
  </si>
  <si>
    <t xml:space="preserve">Remoção de telhas, de fibrocimento, metálica e cerâmica, de forma manual, sem reaproveitamento</t>
  </si>
  <si>
    <t xml:space="preserve">2.15</t>
  </si>
  <si>
    <t xml:space="preserve">Lixamento de madeira para aplicação de fundo ou pintura</t>
  </si>
  <si>
    <t xml:space="preserve">2.16</t>
  </si>
  <si>
    <t xml:space="preserve">Remoção de forro de gesso, de forma manual, sem reaproveitamento</t>
  </si>
  <si>
    <t xml:space="preserve">PAREDES E PAINÉIS</t>
  </si>
  <si>
    <t xml:space="preserve">3.1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</si>
  <si>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</si>
  <si>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3.2</t>
  </si>
  <si>
    <t xml:space="preserve">Verga/contraverga reta de concreto armado 10 x 5 cm, Fck = 15 MPa, inclusive forma, armação e desforma</t>
  </si>
  <si>
    <t xml:space="preserve">3.3</t>
  </si>
  <si>
    <t xml:space="preserve">Parede com placas de gesso acartonado (DRYWALL), para uso interno, com duas faces simples e estrutura metálica com guias duplas, com vãos.</t>
  </si>
  <si>
    <t xml:space="preserve">ESQUADRIAS DE MADEIRA</t>
  </si>
  <si>
    <t xml:space="preserve">4.1</t>
  </si>
  <si>
    <t xml:space="preserve">Marco de madeira de lei de 1ª (Peroba, Ipê, Angelim Pedra ou equivalente) com 15x3 cm de batente, nas dimensões de 0.80 x 2.10 m</t>
  </si>
  <si>
    <t xml:space="preserve">4.2</t>
  </si>
  <si>
    <t xml:space="preserve">Recolocação de porta em madeira de lei tipo angelim pedra ou equiv.c/enchimento em madeira 1a.qualidade esp. 30mm p/ pintura, inclusive alizares, dobradiças e fechadura externa em latão cromado LaFonte ou equiv., exclusive marco e porta, nas dim.: 0.80 x 2.10 m</t>
  </si>
  <si>
    <t xml:space="preserve">und.</t>
  </si>
  <si>
    <t xml:space="preserve">4.3</t>
  </si>
  <si>
    <t xml:space="preserve">Porta radiológica em mad/mad de lei, p/pintura, dim: 0,92x2,12m, laminado de chumbo embutido, e=2mm, dobradiças reforçadas, fechadura autoblocante, marca Arouca, ref.: 108449/40-Z-ZCE ou similar, maçaneta tipo alavanca, inclusive batentes de madeira.</t>
  </si>
  <si>
    <t xml:space="preserve">4.4</t>
  </si>
  <si>
    <t xml:space="preserve">Recolocação de Porta de madeira compensada lisa para pintura, 120x210x3,5cm, 2 folhas , incluso aduela 2a, alizar 2a e dobradiças, exclusive porta. </t>
  </si>
  <si>
    <t xml:space="preserve">VIDROS</t>
  </si>
  <si>
    <t xml:space="preserve">5.1</t>
  </si>
  <si>
    <t xml:space="preserve">Instalação de vidro temperado, e = 10 mm, encaixado em perfil u</t>
  </si>
  <si>
    <t xml:space="preserve">REVESTIMENTOS</t>
  </si>
  <si>
    <t xml:space="preserve">6.1</t>
  </si>
  <si>
    <t xml:space="preserve">Chapisco de argamassa de cimento e areia média ou grossa lavada, no traço 1:3, espessura 5 mm</t>
  </si>
  <si>
    <t xml:space="preserve">6.2</t>
  </si>
  <si>
    <t xml:space="preserve">Reboco tipo paulista de argamassa de cimento, cal hidratada CH1 e areia média ou grossa lavada no traço 1:0.5:6, espessura 25 mm</t>
  </si>
  <si>
    <t xml:space="preserve">6.3</t>
  </si>
  <si>
    <t xml:space="preserve">Emboço de argamassa de cimento, cal hidratada CH1 e areia média ou grossa lavada no traço 1:0.5:6, espessura 20 mm</t>
  </si>
  <si>
    <t xml:space="preserve">6.4</t>
  </si>
  <si>
    <t xml:space="preserve">Azulejo branco 15 x 15 cm, juntas a prumo, assentado com argamassa de cimento colante, inclusive rejuntamento com cimento branco, marcas de referência Eliane, Cecrisa ou Portobello</t>
  </si>
  <si>
    <t xml:space="preserve">6.5</t>
  </si>
  <si>
    <t xml:space="preserve">Revestimento com argamassa baritada - densidade = 3,2 g/cm³ - esp=2,0cm</t>
  </si>
  <si>
    <t xml:space="preserve">7.</t>
  </si>
  <si>
    <t xml:space="preserve">PISO</t>
  </si>
  <si>
    <t xml:space="preserve">7.1</t>
  </si>
  <si>
    <t xml:space="preserve">Piso cimentado liso com 1.5 cm de espessura, de argamassa de cimento e areia no traço 1:3 e juntas plásticas em quadros de 1 m</t>
  </si>
  <si>
    <t xml:space="preserve">7.2</t>
  </si>
  <si>
    <t xml:space="preserve">Piso vinílico - flexível em manta, padrão liso, espessura 2mm, fixado com cola.</t>
  </si>
  <si>
    <t xml:space="preserve">7.3</t>
  </si>
  <si>
    <t xml:space="preserve">Rodapé vinílico flexível em manta, altura 10 cm.</t>
  </si>
  <si>
    <t xml:space="preserve">INSTALAÇÕES HIDRO SANITÁRIAS</t>
  </si>
  <si>
    <t xml:space="preserve">8.1</t>
  </si>
  <si>
    <t xml:space="preserve">APARELHOS HIDROSSANITÁRIOS</t>
  </si>
  <si>
    <t xml:space="preserve">8.1.</t>
  </si>
  <si>
    <t xml:space="preserve">Cuba de aço inox n° 1(dim.460x300x150)mm, marcas de referência Franke, Strake, tramontina, inclusive válvula de metal 31/2" e sifão cromado 1 x 1/2", excl. torneira</t>
  </si>
  <si>
    <t xml:space="preserve">8.2.</t>
  </si>
  <si>
    <t xml:space="preserve">Bancada de granito com espessura de 2 cm</t>
  </si>
  <si>
    <t xml:space="preserve">8.2</t>
  </si>
  <si>
    <t xml:space="preserve">TORNEIRAS, REGISTRO, VÁLVULAS E METAIS</t>
  </si>
  <si>
    <t xml:space="preserve">8.2.1</t>
  </si>
  <si>
    <t xml:space="preserve">Ponto de água fria (lavatório, tanque, pia de cozinha, etc...)</t>
  </si>
  <si>
    <t xml:space="preserve">pt</t>
  </si>
  <si>
    <t xml:space="preserve">8.2.2</t>
  </si>
  <si>
    <t xml:space="preserve">Ponto para esgoto secundário (pia, lavatório, mictório, tanque, bidê, etc...)</t>
  </si>
  <si>
    <t xml:space="preserve">8.2.3</t>
  </si>
  <si>
    <t xml:space="preserve">Sifão em PVC para pia de cozinha ou lavatório 1x11/2"</t>
  </si>
  <si>
    <t xml:space="preserve">8.2.4</t>
  </si>
  <si>
    <t xml:space="preserve">Lavatório de louça branca com coluna, marcas de referência Deca, Celite ou Ideal Standard, inclusive sifão, válvula e engates cromados, exclusive torneira.</t>
  </si>
  <si>
    <t xml:space="preserve">8.2.5</t>
  </si>
  <si>
    <t xml:space="preserve">Torneira pressão cromada diam. 1/2" para pia, marcas de referência Fabrimar, Deca ou Docol</t>
  </si>
  <si>
    <t xml:space="preserve">INSTALAÇÕES ELÉTRICAS</t>
  </si>
  <si>
    <t xml:space="preserve">9.1</t>
  </si>
  <si>
    <t xml:space="preserve">Ponto padrão de tomada 2 pólos mais terra - considerando eletroduto PVC rígido de 3/4" inclusive conexões (5.0m), fio isolado PVC de 2.5mm2 (16.5m) e caixa pvc 4x2" (1 und)</t>
  </si>
  <si>
    <t xml:space="preserve">9.2</t>
  </si>
  <si>
    <t xml:space="preserve">Tomada padrão brasileiro linha branca, NBR 14136 2 polos + terra 10A/250V, com placa 4x2"</t>
  </si>
  <si>
    <t xml:space="preserve">9.3</t>
  </si>
  <si>
    <t xml:space="preserve">Ponto padrão de luz no teto - considerando eletroduto PVC rígido de 3/4" inclusive conexões (4.5m), fio isolado PVC de 2.5mm2 (16.2m) e caixa PVC 4x4" (1 und)</t>
  </si>
  <si>
    <t xml:space="preserve">9.4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</si>
  <si>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</si>
  <si>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9.5</t>
  </si>
  <si>
    <t xml:space="preserve">Interruptor de uma tecla simples 10A/250V e uma tomada 3 polos 10A/250V, padrão brasileiro, NBR 14136, linha branca, com placa 4x2"</t>
  </si>
  <si>
    <t xml:space="preserve">9.6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</si>
  <si>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</si>
  <si>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9.7</t>
  </si>
  <si>
    <t xml:space="preserve">Quadro de distribuição de energia em PVC, de embutir, com 12 divisões modulares com barramento</t>
  </si>
  <si>
    <t xml:space="preserve">9.8</t>
  </si>
  <si>
    <t xml:space="preserve">Mini-Disjuntor monopolar 20 A, curva C - 5KA 220/127VCA (NBR IEC 60947-2), Ref. Siemens, GE, Schneider ou equivalente</t>
  </si>
  <si>
    <t xml:space="preserve">9.9</t>
  </si>
  <si>
    <t xml:space="preserve">Mini-Disjuntor bipolar 50 A, curva C - 5KA 220/127VCA (NBR IEC 60947-2), Ref. Siemens, GE, Schneider ou equivalente</t>
  </si>
  <si>
    <t xml:space="preserve">9.10</t>
  </si>
  <si>
    <t xml:space="preserve">Eletroduto de PVC rígido roscável, diâm. 1 1/4" (40mm), inclusive conexões</t>
  </si>
  <si>
    <t xml:space="preserve">9.11</t>
  </si>
  <si>
    <t xml:space="preserve">Cabo de cobre termoplástico (PVC) flexível isolado 450/750V, antichama BWF livre de chumbo, 70ºC ? 10,0mm2</t>
  </si>
  <si>
    <t xml:space="preserve">9.12</t>
  </si>
  <si>
    <t xml:space="preserve">Ponto padrão de tomada para ar refrigerado - considerando eletroduto PVC rígido de 3/4" inclusive conexões (6.0m), fio isolado PVC de 4.0mm2 (21.6m) e caixa PVC 4x2" (1 und)</t>
  </si>
  <si>
    <t xml:space="preserve">9.13</t>
  </si>
  <si>
    <t xml:space="preserve">Caixa de passagem 200x200x100mm, chapa 18, com tampa parafusada</t>
  </si>
  <si>
    <t xml:space="preserve">9.14</t>
  </si>
  <si>
    <t xml:space="preserve">Eletroduto de PVC rígido roscável, diâm. 2" (60mm), inclusive conexões</t>
  </si>
  <si>
    <t xml:space="preserve">9.15</t>
  </si>
  <si>
    <t xml:space="preserve">Eletroduto flexível corrugado 3/4" , marca de referência TIGRE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</si>
  <si>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</si>
  <si>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</si>
  <si>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</si>
  <si>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</si>
  <si>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</si>
  <si>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</si>
  <si>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Pintura, sobre paredes e forros, aplicação manual, com duas demãos de tinta esmalte sintético, referência Suvinil, Coral e Metalatex, inclusive uma demão de liquido selador PVA,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</si>
  <si>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</si>
  <si>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</si>
  <si>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</si>
  <si>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</si>
  <si>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</si>
  <si>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</si>
  <si>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TETOS E FORROS</t>
  </si>
  <si>
    <t xml:space="preserve">11.1</t>
  </si>
  <si>
    <t xml:space="preserve">Forro de gesso acabamento tipo liso</t>
  </si>
  <si>
    <t xml:space="preserve">REDE DE LÓGICA</t>
  </si>
  <si>
    <t xml:space="preserve">12.1</t>
  </si>
  <si>
    <t xml:space="preserve">Espelho 4" x 2" com conector RJ 45 fêmea CAT. 5e</t>
  </si>
  <si>
    <t xml:space="preserve">12.2</t>
  </si>
  <si>
    <t xml:space="preserve">Conector RJ 45 macho</t>
  </si>
  <si>
    <t xml:space="preserve">12.3</t>
  </si>
  <si>
    <t xml:space="preserve">Fornecimento e instalação de Cabo de rede par trançado 4 pares Categoria 5e</t>
  </si>
  <si>
    <t xml:space="preserve">12.4</t>
  </si>
  <si>
    <t xml:space="preserve">Switch 24 portas RJ-45 10/100 + 2 10/100/1000, inclusive fixação em Rack 19"</t>
  </si>
  <si>
    <t xml:space="preserve">SERVIÇOS COMPLEMENTARES</t>
  </si>
  <si>
    <t xml:space="preserve">13.1</t>
  </si>
  <si>
    <t xml:space="preserve">Cobertura nova de telhas onduladas de fibrocimento 8.0mm, inclusive cumeeiras e acessórios de fixação</t>
  </si>
  <si>
    <t xml:space="preserve">13.2</t>
  </si>
  <si>
    <t xml:space="preserve">Limpeza geral da obra (edificação)</t>
  </si>
  <si>
    <t xml:space="preserve">13.3</t>
  </si>
  <si>
    <t xml:space="preserve">Rufo de chapa metálica nº 26 com largura de 30 cm</t>
  </si>
  <si>
    <t xml:space="preserve">13.4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</si>
  <si>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</si>
  <si>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13.5</t>
  </si>
  <si>
    <t xml:space="preserve">Letra em aço inox escovado/polido 40 x 40cm - instalado</t>
  </si>
  <si>
    <t xml:space="preserve">13.6</t>
  </si>
  <si>
    <t xml:space="preserve">Sinalizador para porta fabricados com base em plático leitoso e acrílico translúcido vermelho, com 02 lâmpadas (inclusa), acionada por reator convencional(incluso), alimentação 110V e 220V (c/ chave seletora)</t>
  </si>
  <si>
    <t xml:space="preserve">ADMINISTRAÇÃO LOCAL</t>
  </si>
  <si>
    <t xml:space="preserve">14.1</t>
  </si>
  <si>
    <t xml:space="preserve">Administração local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</si>
  <si>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</si>
  <si>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</si>
  <si>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</si>
  <si>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</si>
  <si>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</si>
  <si>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</si>
  <si>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</si>
  <si>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</si>
  <si>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</si>
  <si>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</si>
  <si>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</si>
  <si>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</si>
  <si>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</si>
  <si>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</si>
  <si>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5ª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</si>
  <si>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</si>
  <si>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RUA OLÍVIO PERINI, Nº 107, BAIRRO CINCO CASINHAS, SÃO ROQUE DO CANAÃ/ES</t>
    </r>
  </si>
  <si>
    <t xml:space="preserve">DESCRIÇÃO</t>
  </si>
  <si>
    <t xml:space="preserve">UND</t>
  </si>
  <si>
    <t xml:space="preserve">quantidade de rodapé removido: 49,53 m</t>
  </si>
  <si>
    <t xml:space="preserve">área de piso demolido: 38,23 m²</t>
  </si>
  <si>
    <t xml:space="preserve">Área de parede Drywall instalada: 7,14 m²</t>
  </si>
  <si>
    <t xml:space="preserve">Marcos instalados: 1,00 und</t>
  </si>
  <si>
    <t xml:space="preserve">Pontos: 1,00</t>
  </si>
  <si>
    <t xml:space="preserve">Unidade: 1,00</t>
  </si>
  <si>
    <t xml:space="preserve">Pontos: 7,00 und</t>
  </si>
  <si>
    <t xml:space="preserve">Pontos: 3,00 und</t>
  </si>
  <si>
    <t xml:space="preserve">Pontos: 1,00 und</t>
  </si>
  <si>
    <t xml:space="preserve">Interruptores: 2,00 und</t>
  </si>
  <si>
    <t xml:space="preserve">Luminárias: 2,00 und</t>
  </si>
  <si>
    <t xml:space="preserve">Área de Emassamento de paredes: 87,00 m²</t>
  </si>
  <si>
    <t xml:space="preserve">Área de pintura de paredes: 87,00 m²</t>
  </si>
  <si>
    <t xml:space="preserve">Área de Emassamento de portas: 9,80 m²</t>
  </si>
  <si>
    <t xml:space="preserve">Área de pintura de portas: 9,80 m²</t>
  </si>
  <si>
    <t xml:space="preserve">Área instalada: 100,00 m²</t>
  </si>
  <si>
    <t xml:space="preserve">Espelhos instalado: 1,00 und</t>
  </si>
  <si>
    <t xml:space="preserve">Área instalada: 1,00 und</t>
  </si>
  <si>
    <t xml:space="preserve">cabos instalados: 42,00 m</t>
  </si>
  <si>
    <t xml:space="preserve">Remoção de entulho: 10,00 m³</t>
  </si>
  <si>
    <t xml:space="preserve">(Valor 5ª Medição – Adm Local)/(Valor do Contrato – Adm Local) = 0,055943337</t>
  </si>
  <si>
    <t xml:space="preserve">____________________________________________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</si>
</sst>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&quot;VERDADEIRO&quot;;&quot;VERDADEIRO&quot;;&quot;FALSO&quot;"/>
    <numFmt numFmtId="176" formatCode="#,##0.000"/>
    <numFmt numFmtId="177" formatCode="#,##0.000000000"/>
    <numFmt numFmtId="178" formatCode="[$R$-416]\ #,##0.000;[RED]\-[$R$-416]\ #,##0.000"/>
    <numFmt numFmtId="179" formatCode="0.000"/>
  </numFmts>
  <fonts count="2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1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4"/>
      <color rgb="FF000000"/>
      <name val="Calibri"/>
      <family val="0"/>
      <charset val="1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name val="Times New Roman"/>
      <family val="0"/>
      <charset val="134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EEEE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9" fillId="5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9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9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9" fillId="7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1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8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5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9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10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10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0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10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8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8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1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8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7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4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19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9" fillId="9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9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44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21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4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2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9" fontId="21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8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363240</xdr:colOff>
      <xdr:row>11</xdr:row>
      <xdr:rowOff>55800</xdr:rowOff>
    </xdr:from>
    <xdr:to>
      <xdr:col>1</xdr:col>
      <xdr:colOff>691560</xdr:colOff>
      <xdr:row>12</xdr:row>
      <xdr:rowOff>660600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363240" y="55800"/>
          <a:ext cx="871920" cy="766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712440</xdr:colOff>
      <xdr:row>6</xdr:row>
      <xdr:rowOff>202320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1360" cy="11642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55"/>
  <sheetViews>
    <sheetView showFormulas="false" showGridLines="true" showRowColHeaders="true" showZeros="true" rightToLeft="false" tabSelected="true" showOutlineSymbols="true" defaultGridColor="true" view="pageBreakPreview" topLeftCell="B1" colorId="64" zoomScale="120" zoomScaleNormal="100" zoomScalePageLayoutView="120" workbookViewId="0">
      <selection pane="topLeft" activeCell="I110" activeCellId="0" sqref="I1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2.57"/>
    <col collapsed="false" customWidth="true" hidden="false" outlineLevel="0" max="14" min="14" style="1" width="9.29"/>
    <col collapsed="false" customWidth="true" hidden="false" outlineLevel="0" max="15" min="15" style="1" width="19.98"/>
    <col collapsed="false" customWidth="true" hidden="false" outlineLevel="0" max="16" min="16" style="1" width="16.55"/>
    <col collapsed="false" customWidth="true" hidden="false" outlineLevel="0" max="17" min="17" style="1" width="10.57"/>
    <col collapsed="false" customWidth="true" hidden="false" outlineLevel="0" max="18" min="18" style="1" width="12.69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5.75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5.75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5.75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5.75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5.75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5.75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5.75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5.75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5.75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5.75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s="9" customFormat="true" ht="12.75" hidden="false" customHeight="true" outlineLevel="0" collapsed="false">
      <c r="A12" s="7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8" t="s">
        <v>2</v>
      </c>
      <c r="L12" s="8"/>
      <c r="M12" s="8"/>
      <c r="N12" s="8"/>
      <c r="P12" s="10"/>
      <c r="R12" s="11"/>
      <c r="S12" s="1"/>
      <c r="T12" s="1"/>
    </row>
    <row r="13" s="9" customFormat="true" ht="61.55" hidden="false" customHeight="tru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8"/>
      <c r="L13" s="8"/>
      <c r="M13" s="8"/>
      <c r="N13" s="8"/>
      <c r="P13" s="10"/>
      <c r="R13" s="11"/>
      <c r="S13" s="1"/>
      <c r="T13" s="1"/>
    </row>
    <row r="14" s="18" customFormat="true" ht="27.35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45426</v>
      </c>
      <c r="N14" s="17"/>
      <c r="P14" s="19"/>
      <c r="R14" s="20"/>
      <c r="S14" s="1"/>
      <c r="T14" s="1"/>
    </row>
    <row r="15" s="18" customFormat="true" ht="15.75" hidden="false" customHeight="fals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1" t="s">
        <v>8</v>
      </c>
      <c r="L15" s="21"/>
      <c r="M15" s="22" t="n">
        <v>45635</v>
      </c>
      <c r="N15" s="22"/>
      <c r="O15" s="23"/>
      <c r="P15" s="19"/>
      <c r="R15" s="20"/>
      <c r="S15" s="1"/>
      <c r="T15" s="1"/>
    </row>
    <row r="16" s="18" customFormat="true" ht="23.6" hidden="false" customHeight="true" outlineLevel="0" collapsed="false">
      <c r="A16" s="24" t="s">
        <v>9</v>
      </c>
      <c r="B16" s="24"/>
      <c r="C16" s="24"/>
      <c r="D16" s="25" t="s">
        <v>10</v>
      </c>
      <c r="E16" s="25"/>
      <c r="F16" s="26" t="n">
        <v>45545</v>
      </c>
      <c r="G16" s="26"/>
      <c r="H16" s="27" t="s">
        <v>11</v>
      </c>
      <c r="I16" s="28" t="n">
        <v>45575</v>
      </c>
      <c r="J16" s="28"/>
      <c r="K16" s="29" t="s">
        <v>12</v>
      </c>
      <c r="L16" s="29"/>
      <c r="M16" s="30" t="s">
        <v>13</v>
      </c>
      <c r="N16" s="30"/>
      <c r="O16" s="23"/>
      <c r="P16" s="19"/>
      <c r="R16" s="20"/>
      <c r="S16" s="1"/>
      <c r="T16" s="1"/>
    </row>
    <row r="17" s="18" customFormat="true" ht="18.75" hidden="false" customHeight="true" outlineLevel="0" collapsed="false">
      <c r="A17" s="31" t="s">
        <v>14</v>
      </c>
      <c r="B17" s="31"/>
      <c r="C17" s="31"/>
      <c r="D17" s="31"/>
      <c r="E17" s="31"/>
      <c r="F17" s="32" t="str">
        <f aca="false">I18</f>
        <v>MEDIÇÃO 05</v>
      </c>
      <c r="G17" s="32"/>
      <c r="H17" s="32"/>
      <c r="I17" s="33" t="n">
        <f aca="false">L114</f>
        <v>21765.3146669822</v>
      </c>
      <c r="J17" s="33"/>
      <c r="K17" s="34" t="s">
        <v>15</v>
      </c>
      <c r="L17" s="35" t="n">
        <f aca="false">H114</f>
        <v>0.0559433369325611</v>
      </c>
      <c r="M17" s="36" t="s">
        <v>16</v>
      </c>
      <c r="N17" s="37" t="n">
        <f aca="false">H115</f>
        <v>0.709606294353132</v>
      </c>
      <c r="P17" s="19"/>
      <c r="R17" s="20"/>
      <c r="S17" s="1"/>
      <c r="T17" s="1"/>
    </row>
    <row r="18" s="2" customFormat="true" ht="16.5" hidden="false" customHeight="true" outlineLevel="0" collapsed="false">
      <c r="A18" s="38" t="s">
        <v>17</v>
      </c>
      <c r="B18" s="39" t="s">
        <v>18</v>
      </c>
      <c r="C18" s="39" t="s">
        <v>19</v>
      </c>
      <c r="D18" s="40" t="s">
        <v>20</v>
      </c>
      <c r="E18" s="41" t="s">
        <v>21</v>
      </c>
      <c r="F18" s="42" t="s">
        <v>22</v>
      </c>
      <c r="G18" s="42"/>
      <c r="H18" s="42"/>
      <c r="I18" s="43" t="s">
        <v>23</v>
      </c>
      <c r="J18" s="43"/>
      <c r="K18" s="43"/>
      <c r="L18" s="44" t="s">
        <v>24</v>
      </c>
      <c r="M18" s="44"/>
      <c r="N18" s="44"/>
      <c r="P18" s="45"/>
      <c r="R18" s="46"/>
      <c r="S18" s="1"/>
      <c r="T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7" t="s">
        <v>20</v>
      </c>
      <c r="G19" s="40" t="s">
        <v>25</v>
      </c>
      <c r="H19" s="48" t="s">
        <v>26</v>
      </c>
      <c r="I19" s="47" t="s">
        <v>20</v>
      </c>
      <c r="J19" s="49" t="s">
        <v>25</v>
      </c>
      <c r="K19" s="48" t="s">
        <v>26</v>
      </c>
      <c r="L19" s="50" t="s">
        <v>20</v>
      </c>
      <c r="M19" s="49" t="s">
        <v>25</v>
      </c>
      <c r="N19" s="48" t="s">
        <v>26</v>
      </c>
      <c r="P19" s="51"/>
      <c r="R19" s="46"/>
      <c r="S19" s="1"/>
      <c r="T19" s="1"/>
    </row>
    <row r="20" customFormat="false" ht="13.8" hidden="false" customHeight="false" outlineLevel="0" collapsed="false">
      <c r="A20" s="52" t="n">
        <v>1</v>
      </c>
      <c r="B20" s="53" t="s">
        <v>27</v>
      </c>
      <c r="C20" s="54"/>
      <c r="D20" s="55"/>
      <c r="E20" s="55"/>
      <c r="F20" s="56"/>
      <c r="G20" s="57"/>
      <c r="H20" s="58"/>
      <c r="I20" s="57"/>
      <c r="J20" s="59" t="n">
        <f aca="false">SUM(J21:J22)</f>
        <v>0</v>
      </c>
      <c r="K20" s="58"/>
      <c r="L20" s="57"/>
      <c r="M20" s="59" t="n">
        <f aca="false">SUM(M21:M22)</f>
        <v>11375.7264166</v>
      </c>
      <c r="N20" s="58"/>
    </row>
    <row r="21" customFormat="false" ht="13.8" hidden="false" customHeight="false" outlineLevel="0" collapsed="false">
      <c r="A21" s="60" t="s">
        <v>28</v>
      </c>
      <c r="B21" s="61" t="s">
        <v>29</v>
      </c>
      <c r="C21" s="62" t="s">
        <v>30</v>
      </c>
      <c r="D21" s="63" t="n">
        <v>8</v>
      </c>
      <c r="E21" s="64" t="n">
        <v>403.483626</v>
      </c>
      <c r="F21" s="65" t="n">
        <v>8</v>
      </c>
      <c r="G21" s="66" t="n">
        <f aca="false">F21*E21</f>
        <v>3227.869008</v>
      </c>
      <c r="H21" s="67" t="n">
        <f aca="false">F21/D21</f>
        <v>1</v>
      </c>
      <c r="I21" s="68"/>
      <c r="J21" s="69" t="n">
        <f aca="false">I21*E21</f>
        <v>0</v>
      </c>
      <c r="K21" s="67" t="n">
        <f aca="false">I21/D21</f>
        <v>0</v>
      </c>
      <c r="L21" s="70" t="n">
        <f aca="false">F21+I21</f>
        <v>8</v>
      </c>
      <c r="M21" s="71" t="n">
        <f aca="false">G21+J21</f>
        <v>3227.869008</v>
      </c>
      <c r="N21" s="72" t="n">
        <f aca="false">H21+K21</f>
        <v>1</v>
      </c>
    </row>
    <row r="22" customFormat="false" ht="32.3" hidden="false" customHeight="false" outlineLevel="0" collapsed="false">
      <c r="A22" s="60" t="s">
        <v>31</v>
      </c>
      <c r="B22" s="61" t="s">
        <v>32</v>
      </c>
      <c r="C22" s="62" t="s">
        <v>30</v>
      </c>
      <c r="D22" s="63" t="n">
        <v>10.9</v>
      </c>
      <c r="E22" s="64" t="n">
        <v>747.509854</v>
      </c>
      <c r="F22" s="65" t="n">
        <v>10.9</v>
      </c>
      <c r="G22" s="66" t="n">
        <f aca="false">F22*E22</f>
        <v>8147.8574086</v>
      </c>
      <c r="H22" s="67" t="n">
        <f aca="false">F22/D22</f>
        <v>1</v>
      </c>
      <c r="I22" s="68"/>
      <c r="J22" s="69" t="n">
        <f aca="false">I22*E22</f>
        <v>0</v>
      </c>
      <c r="K22" s="67" t="n">
        <f aca="false">I22/D22</f>
        <v>0</v>
      </c>
      <c r="L22" s="70" t="n">
        <f aca="false">F22+I22</f>
        <v>10.9</v>
      </c>
      <c r="M22" s="71" t="n">
        <f aca="false">G22+J22</f>
        <v>8147.8574086</v>
      </c>
      <c r="N22" s="72" t="n">
        <f aca="false">H22+K22</f>
        <v>1</v>
      </c>
    </row>
    <row r="23" customFormat="false" ht="13.8" hidden="false" customHeight="false" outlineLevel="0" collapsed="false">
      <c r="A23" s="52" t="n">
        <v>2</v>
      </c>
      <c r="B23" s="53" t="s">
        <v>33</v>
      </c>
      <c r="C23" s="54"/>
      <c r="D23" s="55"/>
      <c r="E23" s="55"/>
      <c r="F23" s="56"/>
      <c r="G23" s="57"/>
      <c r="H23" s="58"/>
      <c r="I23" s="57"/>
      <c r="J23" s="59" t="n">
        <f aca="false">SUM(J24:J40)</f>
        <v>1378.19313604</v>
      </c>
      <c r="K23" s="58"/>
      <c r="L23" s="57"/>
      <c r="M23" s="59" t="n">
        <f aca="false">SUM(M24:M40)</f>
        <v>16080.507456636</v>
      </c>
      <c r="N23" s="58"/>
    </row>
    <row r="24" customFormat="false" ht="13.8" hidden="false" customHeight="false" outlineLevel="0" collapsed="false">
      <c r="A24" s="60" t="s">
        <v>34</v>
      </c>
      <c r="B24" s="61" t="s">
        <v>35</v>
      </c>
      <c r="C24" s="62" t="s">
        <v>36</v>
      </c>
      <c r="D24" s="63" t="n">
        <v>18.91</v>
      </c>
      <c r="E24" s="64" t="n">
        <v>70.267834</v>
      </c>
      <c r="F24" s="65" t="n">
        <v>18.91</v>
      </c>
      <c r="G24" s="66" t="n">
        <f aca="false">F24*E24</f>
        <v>1328.76474094</v>
      </c>
      <c r="H24" s="67" t="n">
        <f aca="false">F24/D24</f>
        <v>1</v>
      </c>
      <c r="I24" s="68"/>
      <c r="J24" s="69" t="n">
        <f aca="false">I24*E24</f>
        <v>0</v>
      </c>
      <c r="K24" s="67" t="n">
        <f aca="false">I24/D24</f>
        <v>0</v>
      </c>
      <c r="L24" s="70" t="n">
        <f aca="false">F24+I24</f>
        <v>18.91</v>
      </c>
      <c r="M24" s="71" t="n">
        <f aca="false">G24+J24</f>
        <v>1328.76474094</v>
      </c>
      <c r="N24" s="72" t="n">
        <f aca="false">H24+K24</f>
        <v>1</v>
      </c>
      <c r="R24" s="73"/>
    </row>
    <row r="25" customFormat="false" ht="22.35" hidden="false" customHeight="false" outlineLevel="0" collapsed="false">
      <c r="A25" s="60" t="s">
        <v>37</v>
      </c>
      <c r="B25" s="61" t="s">
        <v>38</v>
      </c>
      <c r="C25" s="62" t="s">
        <v>30</v>
      </c>
      <c r="D25" s="63" t="n">
        <v>463.58</v>
      </c>
      <c r="E25" s="64" t="n">
        <v>4.414669</v>
      </c>
      <c r="F25" s="74" t="n">
        <v>463.58</v>
      </c>
      <c r="G25" s="66" t="n">
        <f aca="false">F25*E25</f>
        <v>2046.55225502</v>
      </c>
      <c r="H25" s="75" t="n">
        <f aca="false">F25/D25</f>
        <v>1</v>
      </c>
      <c r="I25" s="68"/>
      <c r="J25" s="69" t="n">
        <f aca="false">I25*E25</f>
        <v>0</v>
      </c>
      <c r="K25" s="75" t="n">
        <f aca="false">I25/D25</f>
        <v>0</v>
      </c>
      <c r="L25" s="76" t="n">
        <f aca="false">F25+I25</f>
        <v>463.58</v>
      </c>
      <c r="M25" s="71" t="n">
        <f aca="false">G25+J25</f>
        <v>2046.55225502</v>
      </c>
      <c r="N25" s="77" t="n">
        <f aca="false">H25+K25</f>
        <v>1</v>
      </c>
      <c r="R25" s="73"/>
    </row>
    <row r="26" customFormat="false" ht="13.8" hidden="false" customHeight="false" outlineLevel="0" collapsed="false">
      <c r="A26" s="60" t="s">
        <v>39</v>
      </c>
      <c r="B26" s="61" t="s">
        <v>40</v>
      </c>
      <c r="C26" s="62" t="s">
        <v>30</v>
      </c>
      <c r="D26" s="63" t="n">
        <v>8.88</v>
      </c>
      <c r="E26" s="64" t="n">
        <v>29.068333</v>
      </c>
      <c r="F26" s="65" t="n">
        <v>8.88</v>
      </c>
      <c r="G26" s="66" t="n">
        <f aca="false">F26*E26</f>
        <v>258.12679704</v>
      </c>
      <c r="H26" s="67" t="n">
        <f aca="false">F26/D26</f>
        <v>1</v>
      </c>
      <c r="I26" s="68"/>
      <c r="J26" s="69" t="n">
        <f aca="false">I26*E26</f>
        <v>0</v>
      </c>
      <c r="K26" s="67" t="n">
        <f aca="false">I26/D26</f>
        <v>0</v>
      </c>
      <c r="L26" s="70" t="n">
        <f aca="false">F26+I26</f>
        <v>8.88</v>
      </c>
      <c r="M26" s="71" t="n">
        <f aca="false">G26+J26</f>
        <v>258.12679704</v>
      </c>
      <c r="N26" s="72" t="n">
        <f aca="false">H26+K26</f>
        <v>1</v>
      </c>
      <c r="R26" s="73"/>
    </row>
    <row r="27" customFormat="false" ht="13.8" hidden="false" customHeight="false" outlineLevel="0" collapsed="false">
      <c r="A27" s="60" t="s">
        <v>41</v>
      </c>
      <c r="B27" s="61" t="s">
        <v>42</v>
      </c>
      <c r="C27" s="62" t="s">
        <v>30</v>
      </c>
      <c r="D27" s="63" t="n">
        <v>15.96</v>
      </c>
      <c r="E27" s="64" t="n">
        <v>18.734828</v>
      </c>
      <c r="F27" s="65" t="n">
        <v>15.96</v>
      </c>
      <c r="G27" s="66" t="n">
        <f aca="false">F27*E27</f>
        <v>299.00785488</v>
      </c>
      <c r="H27" s="67" t="n">
        <f aca="false">F27/D27</f>
        <v>1</v>
      </c>
      <c r="I27" s="68"/>
      <c r="J27" s="69" t="n">
        <f aca="false">I27*E27</f>
        <v>0</v>
      </c>
      <c r="K27" s="67" t="n">
        <f aca="false">I27/D27</f>
        <v>0</v>
      </c>
      <c r="L27" s="70" t="n">
        <f aca="false">F27+I27</f>
        <v>15.96</v>
      </c>
      <c r="M27" s="71" t="n">
        <f aca="false">G27+J27</f>
        <v>299.00785488</v>
      </c>
      <c r="N27" s="72" t="n">
        <f aca="false">H27+K27</f>
        <v>1</v>
      </c>
      <c r="R27" s="73"/>
    </row>
    <row r="28" customFormat="false" ht="13.8" hidden="false" customHeight="false" outlineLevel="0" collapsed="false">
      <c r="A28" s="60" t="s">
        <v>43</v>
      </c>
      <c r="B28" s="61" t="s">
        <v>44</v>
      </c>
      <c r="C28" s="62" t="s">
        <v>30</v>
      </c>
      <c r="D28" s="63" t="n">
        <v>63.43</v>
      </c>
      <c r="E28" s="64" t="n">
        <v>11.715382</v>
      </c>
      <c r="F28" s="65" t="n">
        <v>63.43</v>
      </c>
      <c r="G28" s="66" t="n">
        <f aca="false">F28*E28</f>
        <v>743.10668026</v>
      </c>
      <c r="H28" s="67" t="n">
        <f aca="false">F28/D28</f>
        <v>1</v>
      </c>
      <c r="I28" s="68"/>
      <c r="J28" s="69" t="n">
        <f aca="false">I28*E28</f>
        <v>0</v>
      </c>
      <c r="K28" s="67" t="n">
        <f aca="false">I28/D28</f>
        <v>0</v>
      </c>
      <c r="L28" s="70" t="n">
        <f aca="false">F28+I28</f>
        <v>63.43</v>
      </c>
      <c r="M28" s="71" t="n">
        <f aca="false">G28+J28</f>
        <v>743.10668026</v>
      </c>
      <c r="N28" s="72" t="n">
        <f aca="false">H28+K28</f>
        <v>1</v>
      </c>
      <c r="R28" s="73"/>
    </row>
    <row r="29" customFormat="false" ht="13.8" hidden="false" customHeight="false" outlineLevel="0" collapsed="false">
      <c r="A29" s="60"/>
      <c r="B29" s="61" t="s">
        <v>45</v>
      </c>
      <c r="C29" s="62" t="s">
        <v>46</v>
      </c>
      <c r="D29" s="63" t="n">
        <v>252.38</v>
      </c>
      <c r="E29" s="64" t="n">
        <v>2.727067</v>
      </c>
      <c r="F29" s="65" t="n">
        <v>171</v>
      </c>
      <c r="G29" s="66" t="n">
        <f aca="false">F29*E29</f>
        <v>466.328457</v>
      </c>
      <c r="H29" s="67" t="n">
        <f aca="false">F29/D29</f>
        <v>0.677549726602742</v>
      </c>
      <c r="I29" s="68" t="n">
        <v>49.53</v>
      </c>
      <c r="J29" s="69" t="n">
        <f aca="false">I29*E29</f>
        <v>135.07162851</v>
      </c>
      <c r="K29" s="67" t="n">
        <f aca="false">I29/D29</f>
        <v>0.196251683968619</v>
      </c>
      <c r="L29" s="70" t="n">
        <f aca="false">F29+I29</f>
        <v>220.53</v>
      </c>
      <c r="M29" s="71" t="n">
        <f aca="false">G29+J29</f>
        <v>601.40008551</v>
      </c>
      <c r="N29" s="72" t="n">
        <f aca="false">H29+K29</f>
        <v>0.873801410571361</v>
      </c>
      <c r="P29" s="78"/>
      <c r="R29" s="73"/>
    </row>
    <row r="30" customFormat="false" ht="13.8" hidden="false" customHeight="false" outlineLevel="0" collapsed="false">
      <c r="A30" s="60" t="s">
        <v>47</v>
      </c>
      <c r="B30" s="61" t="s">
        <v>48</v>
      </c>
      <c r="C30" s="62" t="s">
        <v>30</v>
      </c>
      <c r="D30" s="63" t="n">
        <v>7.8</v>
      </c>
      <c r="E30" s="64" t="n">
        <v>11.715382</v>
      </c>
      <c r="F30" s="65" t="n">
        <v>7.8</v>
      </c>
      <c r="G30" s="66" t="n">
        <f aca="false">F30*E30</f>
        <v>91.3799796</v>
      </c>
      <c r="H30" s="67" t="n">
        <f aca="false">F30/D30</f>
        <v>1</v>
      </c>
      <c r="I30" s="68"/>
      <c r="J30" s="69" t="n">
        <f aca="false">I30*E30</f>
        <v>0</v>
      </c>
      <c r="K30" s="67" t="n">
        <f aca="false">I30/D30</f>
        <v>0</v>
      </c>
      <c r="L30" s="70" t="n">
        <f aca="false">F30+I30</f>
        <v>7.8</v>
      </c>
      <c r="M30" s="71" t="n">
        <f aca="false">G30+J30</f>
        <v>91.3799796</v>
      </c>
      <c r="N30" s="72" t="n">
        <f aca="false">H30+K30</f>
        <v>1</v>
      </c>
      <c r="R30" s="73"/>
    </row>
    <row r="31" customFormat="false" ht="13.8" hidden="false" customHeight="false" outlineLevel="0" collapsed="false">
      <c r="A31" s="60" t="s">
        <v>49</v>
      </c>
      <c r="B31" s="61" t="s">
        <v>50</v>
      </c>
      <c r="C31" s="62" t="s">
        <v>51</v>
      </c>
      <c r="D31" s="63" t="n">
        <v>1</v>
      </c>
      <c r="E31" s="64" t="n">
        <v>12.815992</v>
      </c>
      <c r="F31" s="65" t="n">
        <v>1</v>
      </c>
      <c r="G31" s="66" t="n">
        <f aca="false">F31*E31</f>
        <v>12.815992</v>
      </c>
      <c r="H31" s="67" t="n">
        <f aca="false">F31/D31</f>
        <v>1</v>
      </c>
      <c r="I31" s="68"/>
      <c r="J31" s="69" t="n">
        <f aca="false">I31*E31</f>
        <v>0</v>
      </c>
      <c r="K31" s="67" t="n">
        <f aca="false">I31/D31</f>
        <v>0</v>
      </c>
      <c r="L31" s="70" t="n">
        <f aca="false">F31+I31</f>
        <v>1</v>
      </c>
      <c r="M31" s="71" t="n">
        <f aca="false">G31+J31</f>
        <v>12.815992</v>
      </c>
      <c r="N31" s="72" t="n">
        <f aca="false">H31+K31</f>
        <v>1</v>
      </c>
      <c r="R31" s="73"/>
    </row>
    <row r="32" customFormat="false" ht="13.8" hidden="false" customHeight="false" outlineLevel="0" collapsed="false">
      <c r="A32" s="60" t="s">
        <v>52</v>
      </c>
      <c r="B32" s="61" t="s">
        <v>53</v>
      </c>
      <c r="C32" s="62" t="s">
        <v>51</v>
      </c>
      <c r="D32" s="63" t="n">
        <v>2</v>
      </c>
      <c r="E32" s="64" t="n">
        <v>17.401867</v>
      </c>
      <c r="F32" s="74" t="n">
        <v>2</v>
      </c>
      <c r="G32" s="66" t="n">
        <f aca="false">F32*E32</f>
        <v>34.803734</v>
      </c>
      <c r="H32" s="75" t="n">
        <f aca="false">F32/D32</f>
        <v>1</v>
      </c>
      <c r="I32" s="68"/>
      <c r="J32" s="69" t="n">
        <f aca="false">I32*E32</f>
        <v>0</v>
      </c>
      <c r="K32" s="75" t="n">
        <f aca="false">I32/D32</f>
        <v>0</v>
      </c>
      <c r="L32" s="76" t="n">
        <f aca="false">F32+I32</f>
        <v>2</v>
      </c>
      <c r="M32" s="71" t="n">
        <f aca="false">G32+J32</f>
        <v>34.803734</v>
      </c>
      <c r="N32" s="77" t="n">
        <f aca="false">H32+K32</f>
        <v>1</v>
      </c>
      <c r="R32" s="73"/>
    </row>
    <row r="33" customFormat="false" ht="13.8" hidden="false" customHeight="false" outlineLevel="0" collapsed="false">
      <c r="A33" s="60" t="s">
        <v>54</v>
      </c>
      <c r="B33" s="61" t="s">
        <v>55</v>
      </c>
      <c r="C33" s="62" t="s">
        <v>51</v>
      </c>
      <c r="D33" s="63" t="n">
        <v>1</v>
      </c>
      <c r="E33" s="64" t="n">
        <v>12.815992</v>
      </c>
      <c r="F33" s="65" t="n">
        <v>1</v>
      </c>
      <c r="G33" s="66" t="n">
        <f aca="false">F33*E33</f>
        <v>12.815992</v>
      </c>
      <c r="H33" s="67" t="n">
        <f aca="false">F33/D33</f>
        <v>1</v>
      </c>
      <c r="I33" s="68"/>
      <c r="J33" s="69" t="n">
        <f aca="false">I33*E33</f>
        <v>0</v>
      </c>
      <c r="K33" s="67" t="n">
        <f aca="false">I33/D33</f>
        <v>0</v>
      </c>
      <c r="L33" s="70" t="n">
        <f aca="false">F33+I33</f>
        <v>1</v>
      </c>
      <c r="M33" s="71" t="n">
        <f aca="false">G33+J33</f>
        <v>12.815992</v>
      </c>
      <c r="N33" s="72" t="n">
        <f aca="false">H33+K33</f>
        <v>1</v>
      </c>
      <c r="R33" s="73"/>
    </row>
    <row r="34" customFormat="false" ht="13.8" hidden="false" customHeight="false" outlineLevel="0" collapsed="false">
      <c r="A34" s="60" t="s">
        <v>56</v>
      </c>
      <c r="B34" s="61" t="s">
        <v>57</v>
      </c>
      <c r="C34" s="62" t="s">
        <v>30</v>
      </c>
      <c r="D34" s="63" t="n">
        <v>319.3</v>
      </c>
      <c r="E34" s="64" t="n">
        <v>32.516911</v>
      </c>
      <c r="F34" s="65" t="n">
        <v>210</v>
      </c>
      <c r="G34" s="66" t="n">
        <f aca="false">F34*E34</f>
        <v>6828.55131</v>
      </c>
      <c r="H34" s="67" t="n">
        <f aca="false">F34/D34</f>
        <v>0.657688694018165</v>
      </c>
      <c r="I34" s="68" t="n">
        <v>38.23</v>
      </c>
      <c r="J34" s="69" t="n">
        <f aca="false">I34*E34</f>
        <v>1243.12150753</v>
      </c>
      <c r="K34" s="67" t="n">
        <f aca="false">I34/D34</f>
        <v>0.119730660820545</v>
      </c>
      <c r="L34" s="70" t="n">
        <f aca="false">F34+I34</f>
        <v>248.23</v>
      </c>
      <c r="M34" s="71" t="n">
        <f aca="false">G34+J34</f>
        <v>8071.67281753</v>
      </c>
      <c r="N34" s="72" t="n">
        <f aca="false">H34+K34</f>
        <v>0.77741935483871</v>
      </c>
      <c r="R34" s="73"/>
    </row>
    <row r="35" customFormat="false" ht="22.35" hidden="false" customHeight="false" outlineLevel="0" collapsed="false">
      <c r="A35" s="60" t="s">
        <v>58</v>
      </c>
      <c r="B35" s="61" t="s">
        <v>59</v>
      </c>
      <c r="C35" s="62" t="s">
        <v>46</v>
      </c>
      <c r="D35" s="63" t="n">
        <v>7.6</v>
      </c>
      <c r="E35" s="64" t="n">
        <v>22.427986</v>
      </c>
      <c r="F35" s="65" t="n">
        <v>7.6</v>
      </c>
      <c r="G35" s="66" t="n">
        <f aca="false">F35*E35</f>
        <v>170.4526936</v>
      </c>
      <c r="H35" s="67" t="n">
        <f aca="false">F35/D35</f>
        <v>1</v>
      </c>
      <c r="I35" s="68"/>
      <c r="J35" s="69" t="n">
        <f aca="false">I35*E35</f>
        <v>0</v>
      </c>
      <c r="K35" s="67" t="n">
        <f aca="false">I35/D35</f>
        <v>0</v>
      </c>
      <c r="L35" s="70" t="n">
        <f aca="false">F35+I35</f>
        <v>7.6</v>
      </c>
      <c r="M35" s="71" t="n">
        <f aca="false">G35+J35</f>
        <v>170.4526936</v>
      </c>
      <c r="N35" s="72" t="n">
        <f aca="false">H35+K35</f>
        <v>1</v>
      </c>
      <c r="R35" s="73"/>
    </row>
    <row r="36" customFormat="false" ht="13.8" hidden="false" customHeight="false" outlineLevel="0" collapsed="false">
      <c r="A36" s="60" t="s">
        <v>60</v>
      </c>
      <c r="B36" s="61" t="s">
        <v>61</v>
      </c>
      <c r="C36" s="62" t="s">
        <v>30</v>
      </c>
      <c r="D36" s="63" t="n">
        <v>36.85</v>
      </c>
      <c r="E36" s="64" t="n">
        <v>11.715382</v>
      </c>
      <c r="F36" s="65" t="n">
        <v>36.85</v>
      </c>
      <c r="G36" s="66" t="n">
        <f aca="false">F36*E36</f>
        <v>431.7118267</v>
      </c>
      <c r="H36" s="67" t="n">
        <f aca="false">F36/D36</f>
        <v>1</v>
      </c>
      <c r="I36" s="68"/>
      <c r="J36" s="69" t="n">
        <f aca="false">I36*E36</f>
        <v>0</v>
      </c>
      <c r="K36" s="67" t="n">
        <f aca="false">I36/D36</f>
        <v>0</v>
      </c>
      <c r="L36" s="70" t="n">
        <f aca="false">F36+I36</f>
        <v>36.85</v>
      </c>
      <c r="M36" s="71" t="n">
        <f aca="false">G36+J36</f>
        <v>431.7118267</v>
      </c>
      <c r="N36" s="72" t="n">
        <f aca="false">H36+K36</f>
        <v>1</v>
      </c>
      <c r="R36" s="73"/>
    </row>
    <row r="37" customFormat="false" ht="13.8" hidden="false" customHeight="false" outlineLevel="0" collapsed="false">
      <c r="A37" s="60" t="s">
        <v>62</v>
      </c>
      <c r="B37" s="61" t="s">
        <v>63</v>
      </c>
      <c r="C37" s="62" t="s">
        <v>30</v>
      </c>
      <c r="D37" s="63" t="n">
        <v>5.52</v>
      </c>
      <c r="E37" s="64" t="n">
        <v>15.4623476</v>
      </c>
      <c r="F37" s="65" t="n">
        <v>5.52</v>
      </c>
      <c r="G37" s="66" t="n">
        <f aca="false">F37*E37</f>
        <v>85.352158752</v>
      </c>
      <c r="H37" s="67" t="n">
        <f aca="false">F37/D37</f>
        <v>1</v>
      </c>
      <c r="I37" s="68"/>
      <c r="J37" s="69" t="n">
        <f aca="false">I37*E37</f>
        <v>0</v>
      </c>
      <c r="K37" s="67" t="n">
        <f aca="false">I37/D37</f>
        <v>0</v>
      </c>
      <c r="L37" s="70" t="n">
        <f aca="false">F37+I37</f>
        <v>5.52</v>
      </c>
      <c r="M37" s="71" t="n">
        <f aca="false">G37+J37</f>
        <v>85.352158752</v>
      </c>
      <c r="N37" s="72" t="n">
        <f aca="false">H37+K37</f>
        <v>1</v>
      </c>
      <c r="R37" s="73"/>
    </row>
    <row r="38" customFormat="false" ht="22.35" hidden="false" customHeight="false" outlineLevel="0" collapsed="false">
      <c r="A38" s="60" t="s">
        <v>64</v>
      </c>
      <c r="B38" s="61" t="s">
        <v>65</v>
      </c>
      <c r="C38" s="62" t="s">
        <v>30</v>
      </c>
      <c r="D38" s="63" t="n">
        <v>182.62</v>
      </c>
      <c r="E38" s="64" t="n">
        <v>3.3727582</v>
      </c>
      <c r="F38" s="74" t="n">
        <v>182.62</v>
      </c>
      <c r="G38" s="66" t="n">
        <f aca="false">F38*E38</f>
        <v>615.933102484</v>
      </c>
      <c r="H38" s="75" t="n">
        <f aca="false">F38/D38</f>
        <v>1</v>
      </c>
      <c r="I38" s="68"/>
      <c r="J38" s="69" t="n">
        <f aca="false">I38*E38</f>
        <v>0</v>
      </c>
      <c r="K38" s="75" t="n">
        <f aca="false">I38/D38</f>
        <v>0</v>
      </c>
      <c r="L38" s="76" t="n">
        <f aca="false">F38+I38</f>
        <v>182.62</v>
      </c>
      <c r="M38" s="71" t="n">
        <f aca="false">G38+J38</f>
        <v>615.933102484</v>
      </c>
      <c r="N38" s="77" t="n">
        <f aca="false">H38+K38</f>
        <v>1</v>
      </c>
      <c r="R38" s="73"/>
    </row>
    <row r="39" customFormat="false" ht="13.8" hidden="false" customHeight="false" outlineLevel="0" collapsed="false">
      <c r="A39" s="60" t="s">
        <v>66</v>
      </c>
      <c r="B39" s="61" t="s">
        <v>67</v>
      </c>
      <c r="C39" s="62" t="s">
        <v>30</v>
      </c>
      <c r="D39" s="63" t="n">
        <v>73.07</v>
      </c>
      <c r="E39" s="64" t="n">
        <v>2.274594</v>
      </c>
      <c r="F39" s="65" t="n">
        <v>73.07</v>
      </c>
      <c r="G39" s="66" t="n">
        <f aca="false">F39*E39</f>
        <v>166.20458358</v>
      </c>
      <c r="H39" s="67" t="n">
        <f aca="false">F39/D39</f>
        <v>1</v>
      </c>
      <c r="I39" s="68"/>
      <c r="J39" s="69" t="n">
        <f aca="false">I39*E39</f>
        <v>0</v>
      </c>
      <c r="K39" s="67" t="n">
        <f aca="false">I39/D39</f>
        <v>0</v>
      </c>
      <c r="L39" s="70" t="n">
        <f aca="false">F39+I39</f>
        <v>73.07</v>
      </c>
      <c r="M39" s="71" t="n">
        <f aca="false">G39+J39</f>
        <v>166.20458358</v>
      </c>
      <c r="N39" s="72" t="n">
        <f aca="false">H39+K39</f>
        <v>1</v>
      </c>
      <c r="R39" s="73"/>
    </row>
    <row r="40" customFormat="false" ht="13.8" hidden="false" customHeight="false" outlineLevel="0" collapsed="false">
      <c r="A40" s="60" t="s">
        <v>68</v>
      </c>
      <c r="B40" s="61" t="s">
        <v>69</v>
      </c>
      <c r="C40" s="62" t="s">
        <v>30</v>
      </c>
      <c r="D40" s="63" t="n">
        <v>369.11</v>
      </c>
      <c r="E40" s="64" t="n">
        <v>3.008334</v>
      </c>
      <c r="F40" s="65" t="n">
        <v>369.11</v>
      </c>
      <c r="G40" s="66" t="n">
        <f aca="false">F40*E40</f>
        <v>1110.40616274</v>
      </c>
      <c r="H40" s="67" t="n">
        <f aca="false">F40/D40</f>
        <v>1</v>
      </c>
      <c r="I40" s="68"/>
      <c r="J40" s="69" t="n">
        <f aca="false">I40*E40</f>
        <v>0</v>
      </c>
      <c r="K40" s="67" t="n">
        <f aca="false">I40/D40</f>
        <v>0</v>
      </c>
      <c r="L40" s="70" t="n">
        <f aca="false">F40+I40</f>
        <v>369.11</v>
      </c>
      <c r="M40" s="71" t="n">
        <f aca="false">G40+J40</f>
        <v>1110.40616274</v>
      </c>
      <c r="N40" s="72" t="n">
        <f aca="false">H40+K40</f>
        <v>1</v>
      </c>
      <c r="R40" s="73"/>
    </row>
    <row r="41" customFormat="false" ht="13.8" hidden="false" customHeight="false" outlineLevel="0" collapsed="false">
      <c r="A41" s="52" t="n">
        <v>3</v>
      </c>
      <c r="B41" s="53" t="s">
        <v>70</v>
      </c>
      <c r="C41" s="54"/>
      <c r="D41" s="55"/>
      <c r="E41" s="55"/>
      <c r="F41" s="56"/>
      <c r="G41" s="57"/>
      <c r="H41" s="58"/>
      <c r="I41" s="57"/>
      <c r="J41" s="59" t="n">
        <f aca="false">SUM(J42:J44)</f>
        <v>1362.68540772</v>
      </c>
      <c r="K41" s="58"/>
      <c r="L41" s="57"/>
      <c r="M41" s="59" t="n">
        <f aca="false">SUM(M42:M44)</f>
        <v>8690.2646579</v>
      </c>
      <c r="N41" s="58"/>
    </row>
    <row r="42" customFormat="false" ht="42.9" hidden="false" customHeight="false" outlineLevel="0" collapsed="false">
      <c r="A42" s="60" t="s">
        <v>71</v>
      </c>
      <c r="B42" s="61" t="s">
        <v>72</v>
      </c>
      <c r="C42" s="62" t="s">
        <v>30</v>
      </c>
      <c r="D42" s="63" t="n">
        <v>46.94</v>
      </c>
      <c r="E42" s="64" t="n">
        <v>80.258927</v>
      </c>
      <c r="F42" s="65" t="n">
        <v>46.94</v>
      </c>
      <c r="G42" s="66" t="n">
        <f aca="false">F42*E42</f>
        <v>3767.35403338</v>
      </c>
      <c r="H42" s="67" t="n">
        <f aca="false">F42/D42</f>
        <v>1</v>
      </c>
      <c r="I42" s="68"/>
      <c r="J42" s="69" t="n">
        <f aca="false">I42*E42</f>
        <v>0</v>
      </c>
      <c r="K42" s="67" t="n">
        <f aca="false">I42/D42</f>
        <v>0</v>
      </c>
      <c r="L42" s="70" t="n">
        <f aca="false">F42+I42</f>
        <v>46.94</v>
      </c>
      <c r="M42" s="71" t="n">
        <f aca="false">G42+J42</f>
        <v>3767.35403338</v>
      </c>
      <c r="N42" s="72" t="n">
        <f aca="false">H42+K42</f>
        <v>1</v>
      </c>
      <c r="P42" s="73"/>
    </row>
    <row r="43" customFormat="false" ht="22.35" hidden="false" customHeight="false" outlineLevel="0" collapsed="false">
      <c r="A43" s="60" t="s">
        <v>73</v>
      </c>
      <c r="B43" s="61" t="s">
        <v>74</v>
      </c>
      <c r="C43" s="62" t="s">
        <v>46</v>
      </c>
      <c r="D43" s="63" t="n">
        <v>7.6</v>
      </c>
      <c r="E43" s="64" t="n">
        <v>11.409657</v>
      </c>
      <c r="F43" s="74" t="n">
        <v>7.6</v>
      </c>
      <c r="G43" s="66" t="n">
        <f aca="false">F43*E43</f>
        <v>86.7133932</v>
      </c>
      <c r="H43" s="75" t="n">
        <f aca="false">F43/D43</f>
        <v>1</v>
      </c>
      <c r="I43" s="68"/>
      <c r="J43" s="69" t="n">
        <f aca="false">I43*E43</f>
        <v>0</v>
      </c>
      <c r="K43" s="75" t="n">
        <f aca="false">I43/D43</f>
        <v>0</v>
      </c>
      <c r="L43" s="76" t="n">
        <f aca="false">F43+I43</f>
        <v>7.6</v>
      </c>
      <c r="M43" s="71" t="n">
        <f aca="false">G43+J43</f>
        <v>86.7133932</v>
      </c>
      <c r="N43" s="77" t="n">
        <f aca="false">H43+K43</f>
        <v>1</v>
      </c>
      <c r="P43" s="73"/>
    </row>
    <row r="44" customFormat="false" ht="22.35" hidden="false" customHeight="false" outlineLevel="0" collapsed="false">
      <c r="A44" s="60" t="s">
        <v>75</v>
      </c>
      <c r="B44" s="61" t="s">
        <v>76</v>
      </c>
      <c r="C44" s="62" t="s">
        <v>30</v>
      </c>
      <c r="D44" s="63" t="n">
        <v>28.05</v>
      </c>
      <c r="E44" s="64" t="n">
        <v>190.852298</v>
      </c>
      <c r="F44" s="65" t="n">
        <v>18.2</v>
      </c>
      <c r="G44" s="66" t="n">
        <f aca="false">F44*E44</f>
        <v>3473.5118236</v>
      </c>
      <c r="H44" s="67" t="n">
        <f aca="false">F44/D44</f>
        <v>0.648841354723708</v>
      </c>
      <c r="I44" s="68" t="n">
        <v>7.14</v>
      </c>
      <c r="J44" s="69" t="n">
        <f aca="false">I44*E44</f>
        <v>1362.68540772</v>
      </c>
      <c r="K44" s="67" t="n">
        <f aca="false">I44/D44</f>
        <v>0.254545454545455</v>
      </c>
      <c r="L44" s="70" t="n">
        <f aca="false">F44+I44</f>
        <v>25.34</v>
      </c>
      <c r="M44" s="71" t="n">
        <f aca="false">G44+J44</f>
        <v>4836.19723132</v>
      </c>
      <c r="N44" s="72" t="n">
        <f aca="false">H44+K44</f>
        <v>0.903386809269163</v>
      </c>
      <c r="P44" s="73"/>
    </row>
    <row r="45" customFormat="false" ht="13.8" hidden="false" customHeight="false" outlineLevel="0" collapsed="false">
      <c r="A45" s="52" t="n">
        <v>4</v>
      </c>
      <c r="B45" s="53" t="s">
        <v>77</v>
      </c>
      <c r="C45" s="54"/>
      <c r="D45" s="55"/>
      <c r="E45" s="55"/>
      <c r="F45" s="56"/>
      <c r="G45" s="57"/>
      <c r="H45" s="58"/>
      <c r="I45" s="57"/>
      <c r="J45" s="59" t="n">
        <f aca="false">SUM(J46:J49)</f>
        <v>489.588015</v>
      </c>
      <c r="K45" s="58"/>
      <c r="L45" s="57"/>
      <c r="M45" s="59" t="n">
        <f aca="false">SUM(M46:M49)</f>
        <v>16013.5932985</v>
      </c>
      <c r="N45" s="58"/>
      <c r="P45" s="73"/>
    </row>
    <row r="46" customFormat="false" ht="22.35" hidden="false" customHeight="false" outlineLevel="0" collapsed="false">
      <c r="A46" s="60" t="s">
        <v>78</v>
      </c>
      <c r="B46" s="61" t="s">
        <v>79</v>
      </c>
      <c r="C46" s="62" t="s">
        <v>51</v>
      </c>
      <c r="D46" s="63" t="n">
        <v>5</v>
      </c>
      <c r="E46" s="64" t="n">
        <v>489.588015</v>
      </c>
      <c r="F46" s="65" t="n">
        <v>4</v>
      </c>
      <c r="G46" s="66" t="n">
        <f aca="false">F46*E46</f>
        <v>1958.35206</v>
      </c>
      <c r="H46" s="67" t="n">
        <f aca="false">F46/D46</f>
        <v>0.8</v>
      </c>
      <c r="I46" s="68" t="n">
        <v>1</v>
      </c>
      <c r="J46" s="69" t="n">
        <f aca="false">I46*E46</f>
        <v>489.588015</v>
      </c>
      <c r="K46" s="67" t="n">
        <f aca="false">I46/D46</f>
        <v>0.2</v>
      </c>
      <c r="L46" s="70" t="n">
        <f aca="false">F46+I46</f>
        <v>5</v>
      </c>
      <c r="M46" s="71" t="n">
        <f aca="false">G46+J46</f>
        <v>2447.940075</v>
      </c>
      <c r="N46" s="72" t="n">
        <f aca="false">H46+K46</f>
        <v>1</v>
      </c>
      <c r="P46" s="73"/>
    </row>
    <row r="47" customFormat="false" ht="42.9" hidden="false" customHeight="false" outlineLevel="0" collapsed="false">
      <c r="A47" s="60" t="s">
        <v>80</v>
      </c>
      <c r="B47" s="61" t="s">
        <v>81</v>
      </c>
      <c r="C47" s="62" t="s">
        <v>82</v>
      </c>
      <c r="D47" s="63" t="n">
        <v>5</v>
      </c>
      <c r="E47" s="64" t="n">
        <v>1108.7312789</v>
      </c>
      <c r="F47" s="65" t="n">
        <v>5</v>
      </c>
      <c r="G47" s="66" t="n">
        <f aca="false">F47*E47</f>
        <v>5543.6563945</v>
      </c>
      <c r="H47" s="67" t="n">
        <f aca="false">F47/D47</f>
        <v>1</v>
      </c>
      <c r="I47" s="68"/>
      <c r="J47" s="69" t="n">
        <f aca="false">I47*E47</f>
        <v>0</v>
      </c>
      <c r="K47" s="67" t="n">
        <f aca="false">I47/D47</f>
        <v>0</v>
      </c>
      <c r="L47" s="70" t="n">
        <f aca="false">F47+I47</f>
        <v>5</v>
      </c>
      <c r="M47" s="71" t="n">
        <f aca="false">G47+J47</f>
        <v>5543.6563945</v>
      </c>
      <c r="N47" s="72" t="n">
        <f aca="false">H47+K47</f>
        <v>1</v>
      </c>
      <c r="P47" s="73"/>
    </row>
    <row r="48" customFormat="false" ht="42.9" hidden="false" customHeight="false" outlineLevel="0" collapsed="false">
      <c r="A48" s="60" t="s">
        <v>83</v>
      </c>
      <c r="B48" s="61" t="s">
        <v>84</v>
      </c>
      <c r="C48" s="62" t="s">
        <v>82</v>
      </c>
      <c r="D48" s="63" t="n">
        <v>1</v>
      </c>
      <c r="E48" s="64" t="n">
        <v>7560.254247</v>
      </c>
      <c r="F48" s="74" t="n">
        <v>1</v>
      </c>
      <c r="G48" s="66" t="n">
        <f aca="false">F48*E48</f>
        <v>7560.254247</v>
      </c>
      <c r="H48" s="75" t="n">
        <f aca="false">F48/D48</f>
        <v>1</v>
      </c>
      <c r="I48" s="68"/>
      <c r="J48" s="69" t="n">
        <f aca="false">I48*E48</f>
        <v>0</v>
      </c>
      <c r="K48" s="75" t="n">
        <f aca="false">I48/D48</f>
        <v>0</v>
      </c>
      <c r="L48" s="76" t="n">
        <f aca="false">F48+I48</f>
        <v>1</v>
      </c>
      <c r="M48" s="71" t="n">
        <f aca="false">G48+J48</f>
        <v>7560.254247</v>
      </c>
      <c r="N48" s="77" t="n">
        <f aca="false">H48+K48</f>
        <v>1</v>
      </c>
    </row>
    <row r="49" customFormat="false" ht="32.3" hidden="false" customHeight="false" outlineLevel="0" collapsed="false">
      <c r="A49" s="60" t="s">
        <v>85</v>
      </c>
      <c r="B49" s="61" t="s">
        <v>86</v>
      </c>
      <c r="C49" s="62" t="s">
        <v>82</v>
      </c>
      <c r="D49" s="63" t="n">
        <v>1</v>
      </c>
      <c r="E49" s="64" t="n">
        <v>461.742582</v>
      </c>
      <c r="F49" s="65" t="n">
        <v>1</v>
      </c>
      <c r="G49" s="66" t="n">
        <f aca="false">F49*E49</f>
        <v>461.742582</v>
      </c>
      <c r="H49" s="67" t="n">
        <f aca="false">F49/D49</f>
        <v>1</v>
      </c>
      <c r="I49" s="68"/>
      <c r="J49" s="69" t="n">
        <f aca="false">I49*E49</f>
        <v>0</v>
      </c>
      <c r="K49" s="67" t="n">
        <f aca="false">I49/D49</f>
        <v>0</v>
      </c>
      <c r="L49" s="70" t="n">
        <f aca="false">F49+I49</f>
        <v>1</v>
      </c>
      <c r="M49" s="71" t="n">
        <f aca="false">G49+J49</f>
        <v>461.742582</v>
      </c>
      <c r="N49" s="72" t="n">
        <f aca="false">H49+K49</f>
        <v>1</v>
      </c>
      <c r="P49" s="73"/>
    </row>
    <row r="50" customFormat="false" ht="13.8" hidden="false" customHeight="false" outlineLevel="0" collapsed="false">
      <c r="A50" s="52" t="n">
        <v>5</v>
      </c>
      <c r="B50" s="53" t="s">
        <v>87</v>
      </c>
      <c r="C50" s="54"/>
      <c r="D50" s="55"/>
      <c r="E50" s="55"/>
      <c r="F50" s="56"/>
      <c r="G50" s="57"/>
      <c r="H50" s="58"/>
      <c r="I50" s="57"/>
      <c r="J50" s="59" t="n">
        <f aca="false">SUM(J51:J51)</f>
        <v>0</v>
      </c>
      <c r="K50" s="58"/>
      <c r="L50" s="57"/>
      <c r="M50" s="59" t="n">
        <f aca="false">SUM(M51:M51)</f>
        <v>708.11183625</v>
      </c>
      <c r="N50" s="58"/>
      <c r="P50" s="73"/>
    </row>
    <row r="51" customFormat="false" ht="13.8" hidden="false" customHeight="false" outlineLevel="0" collapsed="false">
      <c r="A51" s="60" t="s">
        <v>88</v>
      </c>
      <c r="B51" s="61" t="s">
        <v>89</v>
      </c>
      <c r="C51" s="62" t="s">
        <v>30</v>
      </c>
      <c r="D51" s="63" t="n">
        <v>5.52</v>
      </c>
      <c r="E51" s="64" t="n">
        <v>566.489469</v>
      </c>
      <c r="F51" s="74" t="n">
        <v>1.25</v>
      </c>
      <c r="G51" s="66" t="n">
        <f aca="false">F51*E51</f>
        <v>708.11183625</v>
      </c>
      <c r="H51" s="75" t="n">
        <f aca="false">F51/D51</f>
        <v>0.226449275362319</v>
      </c>
      <c r="I51" s="68"/>
      <c r="J51" s="69" t="n">
        <f aca="false">I51*E51</f>
        <v>0</v>
      </c>
      <c r="K51" s="75" t="n">
        <f aca="false">I51/D51</f>
        <v>0</v>
      </c>
      <c r="L51" s="76" t="n">
        <f aca="false">F51+I51</f>
        <v>1.25</v>
      </c>
      <c r="M51" s="71" t="n">
        <f aca="false">G51+J51</f>
        <v>708.11183625</v>
      </c>
      <c r="N51" s="77" t="n">
        <f aca="false">H51+K51</f>
        <v>0.226449275362319</v>
      </c>
      <c r="P51" s="73"/>
    </row>
    <row r="52" customFormat="false" ht="13.8" hidden="false" customHeight="false" outlineLevel="0" collapsed="false">
      <c r="A52" s="52" t="n">
        <v>6</v>
      </c>
      <c r="B52" s="53" t="s">
        <v>90</v>
      </c>
      <c r="C52" s="54"/>
      <c r="D52" s="55"/>
      <c r="E52" s="55"/>
      <c r="F52" s="56"/>
      <c r="G52" s="57"/>
      <c r="H52" s="58"/>
      <c r="I52" s="57"/>
      <c r="J52" s="59" t="n">
        <f aca="false">SUM(J53:J57)</f>
        <v>0</v>
      </c>
      <c r="K52" s="58"/>
      <c r="L52" s="57"/>
      <c r="M52" s="59" t="n">
        <f aca="false">SUM(M53:M57)</f>
        <v>21046.77078637</v>
      </c>
      <c r="N52" s="58"/>
      <c r="P52" s="73"/>
    </row>
    <row r="53" customFormat="false" ht="22.35" hidden="false" customHeight="false" outlineLevel="0" collapsed="false">
      <c r="A53" s="60" t="s">
        <v>91</v>
      </c>
      <c r="B53" s="61" t="s">
        <v>92</v>
      </c>
      <c r="C53" s="62" t="s">
        <v>30</v>
      </c>
      <c r="D53" s="63" t="n">
        <v>92.24</v>
      </c>
      <c r="E53" s="64" t="n">
        <v>8.584758</v>
      </c>
      <c r="F53" s="65" t="n">
        <v>92.24</v>
      </c>
      <c r="G53" s="66" t="n">
        <f aca="false">F53*E53</f>
        <v>791.85807792</v>
      </c>
      <c r="H53" s="67" t="n">
        <f aca="false">F53/D53</f>
        <v>1</v>
      </c>
      <c r="I53" s="68"/>
      <c r="J53" s="69" t="n">
        <f aca="false">I53*E53</f>
        <v>0</v>
      </c>
      <c r="K53" s="67" t="n">
        <f aca="false">I53/D53</f>
        <v>0</v>
      </c>
      <c r="L53" s="70" t="n">
        <f aca="false">F53+I53</f>
        <v>92.24</v>
      </c>
      <c r="M53" s="71" t="n">
        <f aca="false">G53+J53</f>
        <v>791.85807792</v>
      </c>
      <c r="N53" s="72" t="n">
        <f aca="false">H53+K53</f>
        <v>1</v>
      </c>
      <c r="P53" s="73"/>
    </row>
    <row r="54" customFormat="false" ht="22.35" hidden="false" customHeight="false" outlineLevel="0" collapsed="false">
      <c r="A54" s="60" t="s">
        <v>93</v>
      </c>
      <c r="B54" s="61" t="s">
        <v>94</v>
      </c>
      <c r="C54" s="62" t="s">
        <v>30</v>
      </c>
      <c r="D54" s="63" t="n">
        <v>86.36</v>
      </c>
      <c r="E54" s="64" t="n">
        <v>70.365666</v>
      </c>
      <c r="F54" s="65" t="n">
        <v>86.36</v>
      </c>
      <c r="G54" s="66" t="n">
        <f aca="false">F54*E54</f>
        <v>6076.77891576</v>
      </c>
      <c r="H54" s="67" t="n">
        <f aca="false">F54/D54</f>
        <v>1</v>
      </c>
      <c r="I54" s="68"/>
      <c r="J54" s="69" t="n">
        <f aca="false">I54*E54</f>
        <v>0</v>
      </c>
      <c r="K54" s="67" t="n">
        <f aca="false">I54/D54</f>
        <v>0</v>
      </c>
      <c r="L54" s="70" t="n">
        <f aca="false">F54+I54</f>
        <v>86.36</v>
      </c>
      <c r="M54" s="71" t="n">
        <f aca="false">G54+J54</f>
        <v>6076.77891576</v>
      </c>
      <c r="N54" s="72" t="n">
        <f aca="false">H54+K54</f>
        <v>1</v>
      </c>
      <c r="P54" s="73"/>
    </row>
    <row r="55" customFormat="false" ht="22.35" hidden="false" customHeight="false" outlineLevel="0" collapsed="false">
      <c r="A55" s="60" t="s">
        <v>95</v>
      </c>
      <c r="B55" s="61" t="s">
        <v>96</v>
      </c>
      <c r="C55" s="62" t="s">
        <v>30</v>
      </c>
      <c r="D55" s="63" t="n">
        <v>36.85</v>
      </c>
      <c r="E55" s="64" t="n">
        <v>41.33402</v>
      </c>
      <c r="F55" s="65" t="n">
        <v>36.85</v>
      </c>
      <c r="G55" s="66" t="n">
        <f aca="false">F55*E55</f>
        <v>1523.158637</v>
      </c>
      <c r="H55" s="67" t="n">
        <f aca="false">F55/D55</f>
        <v>1</v>
      </c>
      <c r="I55" s="68"/>
      <c r="J55" s="69" t="n">
        <f aca="false">I55*E55</f>
        <v>0</v>
      </c>
      <c r="K55" s="67" t="n">
        <f aca="false">I55/D55</f>
        <v>0</v>
      </c>
      <c r="L55" s="70" t="n">
        <f aca="false">F55+I55</f>
        <v>36.85</v>
      </c>
      <c r="M55" s="71" t="n">
        <f aca="false">G55+J55</f>
        <v>1523.158637</v>
      </c>
      <c r="N55" s="72" t="n">
        <f aca="false">H55+K55</f>
        <v>1</v>
      </c>
      <c r="P55" s="73"/>
    </row>
    <row r="56" customFormat="false" ht="32.3" hidden="false" customHeight="false" outlineLevel="0" collapsed="false">
      <c r="A56" s="60" t="s">
        <v>97</v>
      </c>
      <c r="B56" s="61" t="s">
        <v>98</v>
      </c>
      <c r="C56" s="62" t="s">
        <v>30</v>
      </c>
      <c r="D56" s="63" t="n">
        <v>36.85</v>
      </c>
      <c r="E56" s="64" t="n">
        <v>116.138813</v>
      </c>
      <c r="F56" s="65" t="n">
        <v>36.85</v>
      </c>
      <c r="G56" s="66" t="n">
        <f aca="false">F56*E56</f>
        <v>4279.71525905</v>
      </c>
      <c r="H56" s="67" t="n">
        <f aca="false">F56/D56</f>
        <v>1</v>
      </c>
      <c r="I56" s="68"/>
      <c r="J56" s="69" t="n">
        <f aca="false">I56*E56</f>
        <v>0</v>
      </c>
      <c r="K56" s="67" t="n">
        <f aca="false">I56/D56</f>
        <v>0</v>
      </c>
      <c r="L56" s="70" t="n">
        <f aca="false">F56+I56</f>
        <v>36.85</v>
      </c>
      <c r="M56" s="71" t="n">
        <f aca="false">G56+J56</f>
        <v>4279.71525905</v>
      </c>
      <c r="N56" s="72" t="n">
        <f aca="false">H56+K56</f>
        <v>1</v>
      </c>
      <c r="P56" s="73"/>
    </row>
    <row r="57" customFormat="false" ht="22.35" hidden="false" customHeight="false" outlineLevel="0" collapsed="false">
      <c r="A57" s="60" t="s">
        <v>99</v>
      </c>
      <c r="B57" s="61" t="s">
        <v>100</v>
      </c>
      <c r="C57" s="62" t="s">
        <v>30</v>
      </c>
      <c r="D57" s="63" t="n">
        <v>57.68</v>
      </c>
      <c r="E57" s="64" t="n">
        <v>145.202148</v>
      </c>
      <c r="F57" s="65" t="n">
        <v>57.68</v>
      </c>
      <c r="G57" s="66" t="n">
        <f aca="false">F57*E57</f>
        <v>8375.25989664</v>
      </c>
      <c r="H57" s="67" t="n">
        <f aca="false">F57/D57</f>
        <v>1</v>
      </c>
      <c r="I57" s="68"/>
      <c r="J57" s="69" t="n">
        <f aca="false">I57*E57</f>
        <v>0</v>
      </c>
      <c r="K57" s="67" t="n">
        <f aca="false">I57/D57</f>
        <v>0</v>
      </c>
      <c r="L57" s="70" t="n">
        <f aca="false">F57+I57</f>
        <v>57.68</v>
      </c>
      <c r="M57" s="71" t="n">
        <f aca="false">G57+J57</f>
        <v>8375.25989664</v>
      </c>
      <c r="N57" s="72" t="n">
        <f aca="false">H57+K57</f>
        <v>1</v>
      </c>
      <c r="P57" s="73"/>
    </row>
    <row r="58" customFormat="false" ht="13.05" hidden="false" customHeight="true" outlineLevel="0" collapsed="false">
      <c r="A58" s="52" t="s">
        <v>101</v>
      </c>
      <c r="B58" s="53" t="s">
        <v>102</v>
      </c>
      <c r="C58" s="54"/>
      <c r="D58" s="55"/>
      <c r="E58" s="55"/>
      <c r="F58" s="56"/>
      <c r="G58" s="57"/>
      <c r="H58" s="58"/>
      <c r="I58" s="79"/>
      <c r="J58" s="59" t="n">
        <f aca="false">SUM(J59:J61)</f>
        <v>0</v>
      </c>
      <c r="K58" s="58"/>
      <c r="L58" s="57"/>
      <c r="M58" s="59" t="n">
        <f aca="false">SUM(M59:M61)</f>
        <v>72564.89659524</v>
      </c>
      <c r="N58" s="58"/>
      <c r="P58" s="73"/>
    </row>
    <row r="59" customFormat="false" ht="22.35" hidden="false" customHeight="false" outlineLevel="0" collapsed="false">
      <c r="A59" s="60" t="s">
        <v>103</v>
      </c>
      <c r="B59" s="61" t="s">
        <v>104</v>
      </c>
      <c r="C59" s="62" t="s">
        <v>30</v>
      </c>
      <c r="D59" s="63" t="n">
        <v>319.3</v>
      </c>
      <c r="E59" s="64" t="n">
        <v>71.955436</v>
      </c>
      <c r="F59" s="65" t="n">
        <v>319.3</v>
      </c>
      <c r="G59" s="66" t="n">
        <f aca="false">F59*E59</f>
        <v>22975.3707148</v>
      </c>
      <c r="H59" s="67" t="n">
        <f aca="false">F59/D59</f>
        <v>1</v>
      </c>
      <c r="I59" s="68"/>
      <c r="J59" s="69" t="n">
        <f aca="false">I59*E59</f>
        <v>0</v>
      </c>
      <c r="K59" s="67" t="n">
        <f aca="false">I59/D59</f>
        <v>0</v>
      </c>
      <c r="L59" s="70" t="n">
        <f aca="false">F59+I59</f>
        <v>319.3</v>
      </c>
      <c r="M59" s="71" t="n">
        <f aca="false">G59+J59</f>
        <v>22975.3707148</v>
      </c>
      <c r="N59" s="72" t="n">
        <f aca="false">H59+K59</f>
        <v>1</v>
      </c>
      <c r="P59" s="73"/>
    </row>
    <row r="60" customFormat="false" ht="22.35" hidden="false" customHeight="false" outlineLevel="0" collapsed="false">
      <c r="A60" s="60" t="s">
        <v>105</v>
      </c>
      <c r="B60" s="61" t="s">
        <v>106</v>
      </c>
      <c r="C60" s="62" t="s">
        <v>30</v>
      </c>
      <c r="D60" s="63" t="n">
        <v>383.16</v>
      </c>
      <c r="E60" s="64" t="n">
        <v>242.257834</v>
      </c>
      <c r="F60" s="65" t="n">
        <v>153.26</v>
      </c>
      <c r="G60" s="66" t="n">
        <f aca="false">F60*E60</f>
        <v>37128.43563884</v>
      </c>
      <c r="H60" s="67" t="n">
        <f aca="false">F60/D60</f>
        <v>0.39998956049692</v>
      </c>
      <c r="I60" s="68"/>
      <c r="J60" s="69" t="n">
        <f aca="false">I60*E60</f>
        <v>0</v>
      </c>
      <c r="K60" s="67" t="n">
        <f aca="false">I60/D60</f>
        <v>0</v>
      </c>
      <c r="L60" s="70" t="n">
        <f aca="false">F60+I60</f>
        <v>153.26</v>
      </c>
      <c r="M60" s="71" t="n">
        <f aca="false">G60+J60</f>
        <v>37128.43563884</v>
      </c>
      <c r="N60" s="72" t="n">
        <f aca="false">H60+K60</f>
        <v>0.39998956049692</v>
      </c>
      <c r="P60" s="73"/>
    </row>
    <row r="61" customFormat="false" ht="13.8" hidden="false" customHeight="false" outlineLevel="0" collapsed="false">
      <c r="A61" s="60" t="s">
        <v>107</v>
      </c>
      <c r="B61" s="61" t="s">
        <v>108</v>
      </c>
      <c r="C61" s="62" t="s">
        <v>46</v>
      </c>
      <c r="D61" s="63" t="n">
        <v>304.98</v>
      </c>
      <c r="E61" s="64" t="n">
        <v>104.891332</v>
      </c>
      <c r="F61" s="65" t="n">
        <v>118.8</v>
      </c>
      <c r="G61" s="66" t="n">
        <f aca="false">F61*E61</f>
        <v>12461.0902416</v>
      </c>
      <c r="H61" s="67" t="n">
        <f aca="false">F61/D61</f>
        <v>0.389533739917372</v>
      </c>
      <c r="I61" s="68"/>
      <c r="J61" s="69" t="n">
        <f aca="false">I61*E61</f>
        <v>0</v>
      </c>
      <c r="K61" s="67" t="n">
        <f aca="false">I61/D61</f>
        <v>0</v>
      </c>
      <c r="L61" s="70" t="n">
        <f aca="false">F61+I61</f>
        <v>118.8</v>
      </c>
      <c r="M61" s="71" t="n">
        <f aca="false">G61+J61</f>
        <v>12461.0902416</v>
      </c>
      <c r="N61" s="72" t="n">
        <f aca="false">H61+K61</f>
        <v>0.389533739917372</v>
      </c>
      <c r="P61" s="73"/>
    </row>
    <row r="62" customFormat="false" ht="13.8" hidden="false" customHeight="false" outlineLevel="0" collapsed="false">
      <c r="A62" s="52" t="n">
        <v>8</v>
      </c>
      <c r="B62" s="53" t="s">
        <v>109</v>
      </c>
      <c r="C62" s="54"/>
      <c r="D62" s="55"/>
      <c r="E62" s="55"/>
      <c r="F62" s="56"/>
      <c r="G62" s="57"/>
      <c r="H62" s="58"/>
      <c r="I62" s="57"/>
      <c r="J62" s="59" t="n">
        <f aca="false">SUM(J64:J71)</f>
        <v>535.691345</v>
      </c>
      <c r="K62" s="58"/>
      <c r="L62" s="57"/>
      <c r="M62" s="59" t="n">
        <f aca="false">SUM(M64:M71)</f>
        <v>11169.50084075</v>
      </c>
      <c r="N62" s="58"/>
      <c r="P62" s="73"/>
    </row>
    <row r="63" customFormat="false" ht="13.8" hidden="false" customHeight="false" outlineLevel="0" collapsed="false">
      <c r="A63" s="80" t="s">
        <v>110</v>
      </c>
      <c r="B63" s="81" t="s">
        <v>111</v>
      </c>
      <c r="C63" s="82"/>
      <c r="D63" s="83"/>
      <c r="E63" s="83"/>
      <c r="F63" s="84"/>
      <c r="G63" s="79"/>
      <c r="H63" s="85"/>
      <c r="I63" s="79"/>
      <c r="J63" s="86"/>
      <c r="K63" s="85"/>
      <c r="L63" s="79"/>
      <c r="M63" s="86"/>
      <c r="N63" s="85"/>
      <c r="P63" s="73"/>
    </row>
    <row r="64" customFormat="false" ht="32.3" hidden="false" customHeight="false" outlineLevel="0" collapsed="false">
      <c r="A64" s="60" t="s">
        <v>112</v>
      </c>
      <c r="B64" s="61" t="s">
        <v>113</v>
      </c>
      <c r="C64" s="62" t="s">
        <v>51</v>
      </c>
      <c r="D64" s="63" t="n">
        <v>5</v>
      </c>
      <c r="E64" s="64" t="n">
        <v>807.921114</v>
      </c>
      <c r="F64" s="65" t="n">
        <v>5</v>
      </c>
      <c r="G64" s="66" t="n">
        <f aca="false">F64*E64</f>
        <v>4039.60557</v>
      </c>
      <c r="H64" s="67" t="n">
        <f aca="false">F64/D64</f>
        <v>1</v>
      </c>
      <c r="I64" s="68"/>
      <c r="J64" s="69" t="n">
        <f aca="false">I64*E64</f>
        <v>0</v>
      </c>
      <c r="K64" s="67" t="n">
        <f aca="false">I64/D64</f>
        <v>0</v>
      </c>
      <c r="L64" s="70" t="n">
        <f aca="false">F64+I64</f>
        <v>5</v>
      </c>
      <c r="M64" s="71" t="n">
        <f aca="false">G64+J64</f>
        <v>4039.60557</v>
      </c>
      <c r="N64" s="72" t="n">
        <f aca="false">H64+K64</f>
        <v>1</v>
      </c>
      <c r="P64" s="73"/>
    </row>
    <row r="65" customFormat="false" ht="13.8" hidden="false" customHeight="false" outlineLevel="0" collapsed="false">
      <c r="A65" s="60" t="s">
        <v>114</v>
      </c>
      <c r="B65" s="61" t="s">
        <v>115</v>
      </c>
      <c r="C65" s="62" t="s">
        <v>30</v>
      </c>
      <c r="D65" s="63" t="n">
        <v>8.35</v>
      </c>
      <c r="E65" s="64" t="n">
        <v>468.431845</v>
      </c>
      <c r="F65" s="65" t="n">
        <v>8.35</v>
      </c>
      <c r="G65" s="66" t="n">
        <f aca="false">F65*E65</f>
        <v>3911.40590575</v>
      </c>
      <c r="H65" s="67" t="n">
        <f aca="false">F65/D65</f>
        <v>1</v>
      </c>
      <c r="I65" s="68"/>
      <c r="J65" s="69" t="n">
        <f aca="false">I65*E65</f>
        <v>0</v>
      </c>
      <c r="K65" s="67" t="n">
        <f aca="false">I65/D65</f>
        <v>0</v>
      </c>
      <c r="L65" s="70" t="n">
        <f aca="false">F65+I65</f>
        <v>8.35</v>
      </c>
      <c r="M65" s="71" t="n">
        <f aca="false">G65+J65</f>
        <v>3911.40590575</v>
      </c>
      <c r="N65" s="72" t="n">
        <f aca="false">H65+K65</f>
        <v>1</v>
      </c>
      <c r="P65" s="73"/>
    </row>
    <row r="66" customFormat="false" ht="13.8" hidden="false" customHeight="false" outlineLevel="0" collapsed="false">
      <c r="A66" s="80" t="s">
        <v>116</v>
      </c>
      <c r="B66" s="81" t="s">
        <v>117</v>
      </c>
      <c r="C66" s="82"/>
      <c r="D66" s="83"/>
      <c r="E66" s="83"/>
      <c r="F66" s="84"/>
      <c r="G66" s="79"/>
      <c r="H66" s="85"/>
      <c r="I66" s="79"/>
      <c r="J66" s="86"/>
      <c r="K66" s="85"/>
      <c r="L66" s="79"/>
      <c r="M66" s="86"/>
      <c r="N66" s="85"/>
      <c r="P66" s="73"/>
    </row>
    <row r="67" customFormat="false" ht="13.8" hidden="false" customHeight="false" outlineLevel="0" collapsed="false">
      <c r="A67" s="60" t="s">
        <v>118</v>
      </c>
      <c r="B67" s="61" t="s">
        <v>119</v>
      </c>
      <c r="C67" s="62" t="s">
        <v>120</v>
      </c>
      <c r="D67" s="63" t="n">
        <v>5</v>
      </c>
      <c r="E67" s="64" t="n">
        <v>133.442848</v>
      </c>
      <c r="F67" s="65" t="n">
        <v>4</v>
      </c>
      <c r="G67" s="66" t="n">
        <f aca="false">F67*E67</f>
        <v>533.771392</v>
      </c>
      <c r="H67" s="67" t="n">
        <f aca="false">F67/D67</f>
        <v>0.8</v>
      </c>
      <c r="I67" s="68" t="n">
        <v>1</v>
      </c>
      <c r="J67" s="69" t="n">
        <f aca="false">I67*E67</f>
        <v>133.442848</v>
      </c>
      <c r="K67" s="67" t="n">
        <f aca="false">I67/D67</f>
        <v>0.2</v>
      </c>
      <c r="L67" s="70" t="n">
        <f aca="false">F67+I67</f>
        <v>5</v>
      </c>
      <c r="M67" s="71" t="n">
        <f aca="false">G67+J67</f>
        <v>667.21424</v>
      </c>
      <c r="N67" s="72" t="n">
        <f aca="false">H67+K67</f>
        <v>1</v>
      </c>
      <c r="P67" s="73"/>
    </row>
    <row r="68" customFormat="false" ht="13.8" hidden="false" customHeight="false" outlineLevel="0" collapsed="false">
      <c r="A68" s="60" t="s">
        <v>121</v>
      </c>
      <c r="B68" s="61" t="s">
        <v>122</v>
      </c>
      <c r="C68" s="62" t="s">
        <v>120</v>
      </c>
      <c r="D68" s="63" t="n">
        <v>3</v>
      </c>
      <c r="E68" s="64" t="n">
        <v>122.889221</v>
      </c>
      <c r="F68" s="65" t="n">
        <v>2</v>
      </c>
      <c r="G68" s="66" t="n">
        <f aca="false">F68*E68</f>
        <v>245.778442</v>
      </c>
      <c r="H68" s="67" t="n">
        <f aca="false">F68/D68</f>
        <v>0.666666666666667</v>
      </c>
      <c r="I68" s="68" t="n">
        <v>1</v>
      </c>
      <c r="J68" s="69" t="n">
        <f aca="false">I68*E68</f>
        <v>122.889221</v>
      </c>
      <c r="K68" s="67" t="n">
        <f aca="false">I68/D68</f>
        <v>0.333333333333333</v>
      </c>
      <c r="L68" s="70" t="n">
        <f aca="false">F68+I68</f>
        <v>3</v>
      </c>
      <c r="M68" s="71" t="n">
        <f aca="false">G68+J68</f>
        <v>368.667663</v>
      </c>
      <c r="N68" s="72" t="n">
        <f aca="false">H68+K68</f>
        <v>1</v>
      </c>
      <c r="P68" s="73"/>
    </row>
    <row r="69" customFormat="false" ht="13.8" hidden="false" customHeight="false" outlineLevel="0" collapsed="false">
      <c r="A69" s="60" t="s">
        <v>123</v>
      </c>
      <c r="B69" s="61" t="s">
        <v>124</v>
      </c>
      <c r="C69" s="62" t="s">
        <v>51</v>
      </c>
      <c r="D69" s="63" t="n">
        <v>1</v>
      </c>
      <c r="E69" s="64" t="n">
        <v>32.296789</v>
      </c>
      <c r="F69" s="65" t="n">
        <v>1</v>
      </c>
      <c r="G69" s="66" t="n">
        <f aca="false">F69*E69</f>
        <v>32.296789</v>
      </c>
      <c r="H69" s="67" t="n">
        <f aca="false">F69/D69</f>
        <v>1</v>
      </c>
      <c r="I69" s="87"/>
      <c r="J69" s="69" t="n">
        <f aca="false">I69*E69</f>
        <v>0</v>
      </c>
      <c r="K69" s="67" t="n">
        <f aca="false">I69/D69</f>
        <v>0</v>
      </c>
      <c r="L69" s="70" t="n">
        <f aca="false">F69+I69</f>
        <v>1</v>
      </c>
      <c r="M69" s="71" t="n">
        <f aca="false">G69+J69</f>
        <v>32.296789</v>
      </c>
      <c r="N69" s="72" t="n">
        <f aca="false">H69+K69</f>
        <v>1</v>
      </c>
      <c r="P69" s="73"/>
    </row>
    <row r="70" customFormat="false" ht="32.3" hidden="false" customHeight="false" outlineLevel="0" collapsed="false">
      <c r="A70" s="60" t="s">
        <v>125</v>
      </c>
      <c r="B70" s="61" t="s">
        <v>126</v>
      </c>
      <c r="C70" s="62" t="s">
        <v>51</v>
      </c>
      <c r="D70" s="63" t="n">
        <v>1</v>
      </c>
      <c r="E70" s="64" t="n">
        <v>753.514293</v>
      </c>
      <c r="F70" s="65" t="n">
        <v>1</v>
      </c>
      <c r="G70" s="66" t="n">
        <f aca="false">F70*E70</f>
        <v>753.514293</v>
      </c>
      <c r="H70" s="67" t="n">
        <f aca="false">F70/D70</f>
        <v>1</v>
      </c>
      <c r="I70" s="68"/>
      <c r="J70" s="69" t="n">
        <f aca="false">I70*E70</f>
        <v>0</v>
      </c>
      <c r="K70" s="67" t="n">
        <f aca="false">I70/D70</f>
        <v>0</v>
      </c>
      <c r="L70" s="70" t="n">
        <f aca="false">F70+I70</f>
        <v>1</v>
      </c>
      <c r="M70" s="71" t="n">
        <f aca="false">G70+J70</f>
        <v>753.514293</v>
      </c>
      <c r="N70" s="72" t="n">
        <f aca="false">H70+K70</f>
        <v>1</v>
      </c>
      <c r="P70" s="73"/>
    </row>
    <row r="71" customFormat="false" ht="22.35" hidden="false" customHeight="false" outlineLevel="0" collapsed="false">
      <c r="A71" s="60" t="s">
        <v>127</v>
      </c>
      <c r="B71" s="61" t="s">
        <v>128</v>
      </c>
      <c r="C71" s="62" t="s">
        <v>51</v>
      </c>
      <c r="D71" s="63" t="n">
        <v>6</v>
      </c>
      <c r="E71" s="64" t="n">
        <v>279.359276</v>
      </c>
      <c r="F71" s="65" t="n">
        <v>4</v>
      </c>
      <c r="G71" s="66" t="n">
        <f aca="false">F71*E71</f>
        <v>1117.437104</v>
      </c>
      <c r="H71" s="67" t="n">
        <f aca="false">F71/D71</f>
        <v>0.666666666666667</v>
      </c>
      <c r="I71" s="68" t="n">
        <v>1</v>
      </c>
      <c r="J71" s="69" t="n">
        <f aca="false">I71*E71</f>
        <v>279.359276</v>
      </c>
      <c r="K71" s="67" t="n">
        <f aca="false">I71/D71</f>
        <v>0.166666666666667</v>
      </c>
      <c r="L71" s="70" t="n">
        <f aca="false">F71+I71</f>
        <v>5</v>
      </c>
      <c r="M71" s="71" t="n">
        <f aca="false">G71+J71</f>
        <v>1396.79638</v>
      </c>
      <c r="N71" s="72" t="n">
        <f aca="false">H71+K71</f>
        <v>0.833333333333334</v>
      </c>
      <c r="P71" s="73"/>
    </row>
    <row r="72" customFormat="false" ht="13.8" hidden="false" customHeight="false" outlineLevel="0" collapsed="false">
      <c r="A72" s="52" t="n">
        <v>9</v>
      </c>
      <c r="B72" s="53" t="s">
        <v>129</v>
      </c>
      <c r="C72" s="54"/>
      <c r="D72" s="55"/>
      <c r="E72" s="55"/>
      <c r="F72" s="56"/>
      <c r="G72" s="57"/>
      <c r="H72" s="58"/>
      <c r="I72" s="79"/>
      <c r="J72" s="59" t="n">
        <f aca="false">SUM(J73:J87)</f>
        <v>3708.81112</v>
      </c>
      <c r="K72" s="58"/>
      <c r="L72" s="57"/>
      <c r="M72" s="59" t="n">
        <f aca="false">SUM(M73:M87)</f>
        <v>18367.0212586</v>
      </c>
      <c r="N72" s="58"/>
      <c r="P72" s="73"/>
    </row>
    <row r="73" customFormat="false" ht="32.3" hidden="false" customHeight="false" outlineLevel="0" collapsed="false">
      <c r="A73" s="60" t="s">
        <v>130</v>
      </c>
      <c r="B73" s="61" t="s">
        <v>131</v>
      </c>
      <c r="C73" s="62" t="s">
        <v>51</v>
      </c>
      <c r="D73" s="63" t="n">
        <v>32</v>
      </c>
      <c r="E73" s="64" t="n">
        <v>255.855138</v>
      </c>
      <c r="F73" s="65" t="n">
        <v>16</v>
      </c>
      <c r="G73" s="66" t="n">
        <f aca="false">F73*E73</f>
        <v>4093.682208</v>
      </c>
      <c r="H73" s="67" t="n">
        <f aca="false">F73/D73</f>
        <v>0.5</v>
      </c>
      <c r="I73" s="68" t="n">
        <v>7</v>
      </c>
      <c r="J73" s="69" t="n">
        <f aca="false">I73*E73</f>
        <v>1790.985966</v>
      </c>
      <c r="K73" s="67" t="n">
        <f aca="false">I73/D73</f>
        <v>0.21875</v>
      </c>
      <c r="L73" s="70" t="n">
        <f aca="false">F73+I73</f>
        <v>23</v>
      </c>
      <c r="M73" s="71" t="n">
        <f aca="false">G73+J73</f>
        <v>5884.668174</v>
      </c>
      <c r="N73" s="72" t="n">
        <f aca="false">H73+K73</f>
        <v>0.71875</v>
      </c>
      <c r="P73" s="73"/>
    </row>
    <row r="74" customFormat="false" ht="22.35" hidden="false" customHeight="false" outlineLevel="0" collapsed="false">
      <c r="A74" s="60" t="s">
        <v>132</v>
      </c>
      <c r="B74" s="61" t="s">
        <v>133</v>
      </c>
      <c r="C74" s="62" t="s">
        <v>51</v>
      </c>
      <c r="D74" s="63" t="n">
        <v>32</v>
      </c>
      <c r="E74" s="64" t="n">
        <v>45.345132</v>
      </c>
      <c r="F74" s="65" t="n">
        <v>16</v>
      </c>
      <c r="G74" s="66" t="n">
        <f aca="false">F74*E74</f>
        <v>725.522112</v>
      </c>
      <c r="H74" s="67" t="n">
        <f aca="false">F74/D74</f>
        <v>0.5</v>
      </c>
      <c r="I74" s="68" t="n">
        <v>7</v>
      </c>
      <c r="J74" s="69" t="n">
        <f aca="false">I74*E74</f>
        <v>317.415924</v>
      </c>
      <c r="K74" s="67" t="n">
        <f aca="false">I74/D74</f>
        <v>0.21875</v>
      </c>
      <c r="L74" s="70" t="n">
        <f aca="false">F74+I74</f>
        <v>23</v>
      </c>
      <c r="M74" s="71" t="n">
        <f aca="false">G74+J74</f>
        <v>1042.938036</v>
      </c>
      <c r="N74" s="72" t="n">
        <f aca="false">H74+K74</f>
        <v>0.71875</v>
      </c>
      <c r="P74" s="73"/>
    </row>
    <row r="75" customFormat="false" ht="32.3" hidden="false" customHeight="false" outlineLevel="0" collapsed="false">
      <c r="A75" s="60" t="s">
        <v>134</v>
      </c>
      <c r="B75" s="61" t="s">
        <v>135</v>
      </c>
      <c r="C75" s="62" t="s">
        <v>51</v>
      </c>
      <c r="D75" s="63" t="n">
        <v>9</v>
      </c>
      <c r="E75" s="64" t="n">
        <v>252.064148</v>
      </c>
      <c r="F75" s="65" t="n">
        <v>5</v>
      </c>
      <c r="G75" s="66" t="n">
        <f aca="false">F75*E75</f>
        <v>1260.32074</v>
      </c>
      <c r="H75" s="67" t="n">
        <f aca="false">F75/D75</f>
        <v>0.555555555555556</v>
      </c>
      <c r="I75" s="68" t="n">
        <v>3</v>
      </c>
      <c r="J75" s="69" t="n">
        <f aca="false">I75*E75</f>
        <v>756.192444</v>
      </c>
      <c r="K75" s="67" t="n">
        <f aca="false">I75/D75</f>
        <v>0.333333333333333</v>
      </c>
      <c r="L75" s="70" t="n">
        <f aca="false">F75+I75</f>
        <v>8</v>
      </c>
      <c r="M75" s="71" t="n">
        <f aca="false">G75+J75</f>
        <v>2016.513184</v>
      </c>
      <c r="N75" s="72" t="n">
        <f aca="false">H75+K75</f>
        <v>0.888888888888889</v>
      </c>
      <c r="P75" s="73"/>
    </row>
    <row r="76" customFormat="false" ht="42.9" hidden="false" customHeight="false" outlineLevel="0" collapsed="false">
      <c r="A76" s="60" t="s">
        <v>136</v>
      </c>
      <c r="B76" s="61" t="s">
        <v>137</v>
      </c>
      <c r="C76" s="62" t="s">
        <v>51</v>
      </c>
      <c r="D76" s="63" t="n">
        <v>5</v>
      </c>
      <c r="E76" s="64" t="n">
        <v>269.184748</v>
      </c>
      <c r="F76" s="65" t="n">
        <v>2</v>
      </c>
      <c r="G76" s="66" t="n">
        <f aca="false">F76*E76</f>
        <v>538.369496</v>
      </c>
      <c r="H76" s="67" t="n">
        <f aca="false">F76/D76</f>
        <v>0.4</v>
      </c>
      <c r="I76" s="68" t="n">
        <v>1</v>
      </c>
      <c r="J76" s="69" t="n">
        <f aca="false">I76*E76</f>
        <v>269.184748</v>
      </c>
      <c r="K76" s="67" t="n">
        <f aca="false">I76/D76</f>
        <v>0.2</v>
      </c>
      <c r="L76" s="70" t="n">
        <f aca="false">F76+I76</f>
        <v>3</v>
      </c>
      <c r="M76" s="71" t="n">
        <f aca="false">G76+J76</f>
        <v>807.554244</v>
      </c>
      <c r="N76" s="72" t="n">
        <f aca="false">H76+K76</f>
        <v>0.6</v>
      </c>
      <c r="P76" s="73"/>
    </row>
    <row r="77" customFormat="false" ht="22.35" hidden="false" customHeight="false" outlineLevel="0" collapsed="false">
      <c r="A77" s="60" t="s">
        <v>138</v>
      </c>
      <c r="B77" s="61" t="s">
        <v>139</v>
      </c>
      <c r="C77" s="62" t="s">
        <v>51</v>
      </c>
      <c r="D77" s="63" t="n">
        <v>5</v>
      </c>
      <c r="E77" s="64" t="n">
        <v>72.530199</v>
      </c>
      <c r="F77" s="65" t="n">
        <v>2</v>
      </c>
      <c r="G77" s="66" t="n">
        <f aca="false">F77*E77</f>
        <v>145.060398</v>
      </c>
      <c r="H77" s="67" t="n">
        <f aca="false">F77/D77</f>
        <v>0.4</v>
      </c>
      <c r="I77" s="68" t="n">
        <v>2</v>
      </c>
      <c r="J77" s="69" t="n">
        <f aca="false">I77*E77</f>
        <v>145.060398</v>
      </c>
      <c r="K77" s="67" t="n">
        <f aca="false">I77/D77</f>
        <v>0.4</v>
      </c>
      <c r="L77" s="70" t="n">
        <f aca="false">F77+I77</f>
        <v>4</v>
      </c>
      <c r="M77" s="71" t="n">
        <f aca="false">G77+J77</f>
        <v>290.120796</v>
      </c>
      <c r="N77" s="72" t="n">
        <f aca="false">H77+K77</f>
        <v>0.8</v>
      </c>
      <c r="P77" s="73"/>
    </row>
    <row r="78" customFormat="false" ht="42.9" hidden="false" customHeight="false" outlineLevel="0" collapsed="false">
      <c r="A78" s="60" t="s">
        <v>140</v>
      </c>
      <c r="B78" s="61" t="s">
        <v>141</v>
      </c>
      <c r="C78" s="62" t="s">
        <v>51</v>
      </c>
      <c r="D78" s="63" t="n">
        <v>9</v>
      </c>
      <c r="E78" s="64" t="n">
        <v>214.98582</v>
      </c>
      <c r="F78" s="65" t="n">
        <v>4</v>
      </c>
      <c r="G78" s="66" t="n">
        <f aca="false">F78*E78</f>
        <v>859.94328</v>
      </c>
      <c r="H78" s="67" t="n">
        <f aca="false">F78/D78</f>
        <v>0.444444444444444</v>
      </c>
      <c r="I78" s="68" t="n">
        <v>2</v>
      </c>
      <c r="J78" s="69" t="n">
        <f aca="false">I78*E78</f>
        <v>429.97164</v>
      </c>
      <c r="K78" s="67" t="n">
        <f aca="false">I78/D78</f>
        <v>0.222222222222222</v>
      </c>
      <c r="L78" s="70" t="n">
        <f aca="false">F78+I78</f>
        <v>6</v>
      </c>
      <c r="M78" s="71" t="n">
        <f aca="false">G78+J78</f>
        <v>1289.91492</v>
      </c>
      <c r="N78" s="72" t="n">
        <f aca="false">H78+K78</f>
        <v>0.666666666666666</v>
      </c>
      <c r="P78" s="73"/>
    </row>
    <row r="79" customFormat="false" ht="22.35" hidden="false" customHeight="false" outlineLevel="0" collapsed="false">
      <c r="A79" s="60" t="s">
        <v>142</v>
      </c>
      <c r="B79" s="61" t="s">
        <v>143</v>
      </c>
      <c r="C79" s="62" t="s">
        <v>51</v>
      </c>
      <c r="D79" s="63" t="n">
        <v>1</v>
      </c>
      <c r="E79" s="64" t="n">
        <v>284.373166</v>
      </c>
      <c r="F79" s="65" t="n">
        <v>1</v>
      </c>
      <c r="G79" s="66" t="n">
        <f aca="false">F79*E79</f>
        <v>284.373166</v>
      </c>
      <c r="H79" s="67" t="n">
        <f aca="false">F79/D79</f>
        <v>1</v>
      </c>
      <c r="I79" s="68"/>
      <c r="J79" s="69" t="n">
        <f aca="false">I79*E79</f>
        <v>0</v>
      </c>
      <c r="K79" s="67" t="n">
        <f aca="false">I79/D79</f>
        <v>0</v>
      </c>
      <c r="L79" s="70" t="n">
        <f aca="false">F79+I79</f>
        <v>1</v>
      </c>
      <c r="M79" s="71" t="n">
        <f aca="false">G79+J79</f>
        <v>284.373166</v>
      </c>
      <c r="N79" s="72" t="n">
        <f aca="false">H79+K79</f>
        <v>1</v>
      </c>
      <c r="P79" s="73"/>
    </row>
    <row r="80" customFormat="false" ht="22.35" hidden="false" customHeight="false" outlineLevel="0" collapsed="false">
      <c r="A80" s="60" t="s">
        <v>144</v>
      </c>
      <c r="B80" s="61" t="s">
        <v>145</v>
      </c>
      <c r="C80" s="62" t="s">
        <v>51</v>
      </c>
      <c r="D80" s="63" t="n">
        <v>2</v>
      </c>
      <c r="E80" s="64" t="n">
        <v>26.854884</v>
      </c>
      <c r="F80" s="65" t="n">
        <v>2</v>
      </c>
      <c r="G80" s="66" t="n">
        <f aca="false">F80*E80</f>
        <v>53.709768</v>
      </c>
      <c r="H80" s="67" t="n">
        <f aca="false">F80/D80</f>
        <v>1</v>
      </c>
      <c r="I80" s="68"/>
      <c r="J80" s="69" t="n">
        <f aca="false">I80*E80</f>
        <v>0</v>
      </c>
      <c r="K80" s="67" t="n">
        <f aca="false">I80/D80</f>
        <v>0</v>
      </c>
      <c r="L80" s="70" t="n">
        <f aca="false">F80+I80</f>
        <v>2</v>
      </c>
      <c r="M80" s="71" t="n">
        <f aca="false">G80+J80</f>
        <v>53.709768</v>
      </c>
      <c r="N80" s="72" t="n">
        <f aca="false">H80+K80</f>
        <v>1</v>
      </c>
      <c r="P80" s="73"/>
    </row>
    <row r="81" customFormat="false" ht="22.35" hidden="false" customHeight="false" outlineLevel="0" collapsed="false">
      <c r="A81" s="60" t="s">
        <v>146</v>
      </c>
      <c r="B81" s="61" t="s">
        <v>147</v>
      </c>
      <c r="C81" s="62" t="s">
        <v>51</v>
      </c>
      <c r="D81" s="63" t="n">
        <v>1</v>
      </c>
      <c r="E81" s="64" t="n">
        <v>94.823666</v>
      </c>
      <c r="F81" s="65" t="n">
        <v>1</v>
      </c>
      <c r="G81" s="66" t="n">
        <f aca="false">F81*E81</f>
        <v>94.823666</v>
      </c>
      <c r="H81" s="67" t="n">
        <f aca="false">F81/D81</f>
        <v>1</v>
      </c>
      <c r="I81" s="68"/>
      <c r="J81" s="69" t="n">
        <f aca="false">I81*E81</f>
        <v>0</v>
      </c>
      <c r="K81" s="67" t="n">
        <f aca="false">I81/D81</f>
        <v>0</v>
      </c>
      <c r="L81" s="70" t="n">
        <f aca="false">F81+I81</f>
        <v>1</v>
      </c>
      <c r="M81" s="71" t="n">
        <f aca="false">G81+J81</f>
        <v>94.823666</v>
      </c>
      <c r="N81" s="72" t="n">
        <f aca="false">H81+K81</f>
        <v>1</v>
      </c>
      <c r="P81" s="73"/>
    </row>
    <row r="82" customFormat="false" ht="22.35" hidden="false" customHeight="false" outlineLevel="0" collapsed="false">
      <c r="A82" s="60" t="s">
        <v>148</v>
      </c>
      <c r="B82" s="61" t="s">
        <v>149</v>
      </c>
      <c r="C82" s="62" t="s">
        <v>46</v>
      </c>
      <c r="D82" s="63" t="n">
        <v>23.4</v>
      </c>
      <c r="E82" s="64" t="n">
        <v>37.445198</v>
      </c>
      <c r="F82" s="65" t="n">
        <v>23.4</v>
      </c>
      <c r="G82" s="66" t="n">
        <f aca="false">F82*E82</f>
        <v>876.2176332</v>
      </c>
      <c r="H82" s="67" t="n">
        <f aca="false">F82/D82</f>
        <v>1</v>
      </c>
      <c r="I82" s="68"/>
      <c r="J82" s="69" t="n">
        <f aca="false">I82*E82</f>
        <v>0</v>
      </c>
      <c r="K82" s="67" t="n">
        <f aca="false">I82/D82</f>
        <v>0</v>
      </c>
      <c r="L82" s="70" t="n">
        <f aca="false">F82+I82</f>
        <v>23.4</v>
      </c>
      <c r="M82" s="71" t="n">
        <f aca="false">G82+J82</f>
        <v>876.2176332</v>
      </c>
      <c r="N82" s="72" t="n">
        <f aca="false">H82+K82</f>
        <v>1</v>
      </c>
      <c r="P82" s="73"/>
    </row>
    <row r="83" customFormat="false" ht="22.35" hidden="false" customHeight="false" outlineLevel="0" collapsed="false">
      <c r="A83" s="60" t="s">
        <v>150</v>
      </c>
      <c r="B83" s="61" t="s">
        <v>151</v>
      </c>
      <c r="C83" s="62" t="s">
        <v>46</v>
      </c>
      <c r="D83" s="63" t="n">
        <v>160.2</v>
      </c>
      <c r="E83" s="64" t="n">
        <v>19.945499</v>
      </c>
      <c r="F83" s="65" t="n">
        <v>160.2</v>
      </c>
      <c r="G83" s="66" t="n">
        <f aca="false">F83*E83</f>
        <v>3195.2689398</v>
      </c>
      <c r="H83" s="67" t="n">
        <f aca="false">F83/D83</f>
        <v>1</v>
      </c>
      <c r="I83" s="68"/>
      <c r="J83" s="69" t="n">
        <f aca="false">I83*E83</f>
        <v>0</v>
      </c>
      <c r="K83" s="67" t="n">
        <f aca="false">I83/D83</f>
        <v>0</v>
      </c>
      <c r="L83" s="70" t="n">
        <f aca="false">F83+I83</f>
        <v>160.2</v>
      </c>
      <c r="M83" s="71" t="n">
        <f aca="false">G83+J83</f>
        <v>3195.2689398</v>
      </c>
      <c r="N83" s="72" t="n">
        <f aca="false">H83+K83</f>
        <v>1</v>
      </c>
      <c r="P83" s="73"/>
    </row>
    <row r="84" customFormat="false" ht="32.3" hidden="false" customHeight="false" outlineLevel="0" collapsed="false">
      <c r="A84" s="60" t="s">
        <v>152</v>
      </c>
      <c r="B84" s="61" t="s">
        <v>153</v>
      </c>
      <c r="C84" s="62" t="s">
        <v>51</v>
      </c>
      <c r="D84" s="63" t="n">
        <v>3</v>
      </c>
      <c r="E84" s="64" t="n">
        <v>378.194054</v>
      </c>
      <c r="F84" s="65" t="n">
        <v>3</v>
      </c>
      <c r="G84" s="66" t="n">
        <f aca="false">F84*E84</f>
        <v>1134.582162</v>
      </c>
      <c r="H84" s="67" t="n">
        <f aca="false">F84/D84</f>
        <v>1</v>
      </c>
      <c r="I84" s="68"/>
      <c r="J84" s="69" t="n">
        <f aca="false">I84*E84</f>
        <v>0</v>
      </c>
      <c r="K84" s="67" t="n">
        <f aca="false">I84/D84</f>
        <v>0</v>
      </c>
      <c r="L84" s="70" t="n">
        <f aca="false">F84+I84</f>
        <v>3</v>
      </c>
      <c r="M84" s="71" t="n">
        <f aca="false">G84+J84</f>
        <v>1134.582162</v>
      </c>
      <c r="N84" s="72" t="n">
        <f aca="false">H84+K84</f>
        <v>1</v>
      </c>
      <c r="P84" s="73"/>
    </row>
    <row r="85" customFormat="false" ht="13.8" hidden="false" customHeight="false" outlineLevel="0" collapsed="false">
      <c r="A85" s="60" t="s">
        <v>154</v>
      </c>
      <c r="B85" s="61" t="s">
        <v>155</v>
      </c>
      <c r="C85" s="62" t="s">
        <v>51</v>
      </c>
      <c r="D85" s="63" t="n">
        <v>4</v>
      </c>
      <c r="E85" s="64" t="n">
        <v>133.516222</v>
      </c>
      <c r="F85" s="65" t="n">
        <v>4</v>
      </c>
      <c r="G85" s="66" t="n">
        <f aca="false">F85*E85</f>
        <v>534.064888</v>
      </c>
      <c r="H85" s="67" t="n">
        <f aca="false">F85/D85</f>
        <v>1</v>
      </c>
      <c r="I85" s="68"/>
      <c r="J85" s="69" t="n">
        <f aca="false">I85*E85</f>
        <v>0</v>
      </c>
      <c r="K85" s="67" t="n">
        <f aca="false">I85/D85</f>
        <v>0</v>
      </c>
      <c r="L85" s="70" t="n">
        <f aca="false">F85+I85</f>
        <v>4</v>
      </c>
      <c r="M85" s="71" t="n">
        <f aca="false">G85+J85</f>
        <v>534.064888</v>
      </c>
      <c r="N85" s="72" t="n">
        <f aca="false">H85+K85</f>
        <v>1</v>
      </c>
      <c r="P85" s="73"/>
    </row>
    <row r="86" customFormat="false" ht="13.8" hidden="false" customHeight="false" outlineLevel="0" collapsed="false">
      <c r="A86" s="60" t="s">
        <v>156</v>
      </c>
      <c r="B86" s="61" t="s">
        <v>157</v>
      </c>
      <c r="C86" s="62" t="s">
        <v>46</v>
      </c>
      <c r="D86" s="63" t="n">
        <v>14</v>
      </c>
      <c r="E86" s="64" t="n">
        <v>55.813156</v>
      </c>
      <c r="F86" s="65" t="n">
        <v>14</v>
      </c>
      <c r="G86" s="66" t="n">
        <f aca="false">F86*E86</f>
        <v>781.384184</v>
      </c>
      <c r="H86" s="67" t="n">
        <f aca="false">F86/D86</f>
        <v>1</v>
      </c>
      <c r="I86" s="68"/>
      <c r="J86" s="69" t="n">
        <f aca="false">I86*E86</f>
        <v>0</v>
      </c>
      <c r="K86" s="67" t="n">
        <f aca="false">I86/D86</f>
        <v>0</v>
      </c>
      <c r="L86" s="70" t="n">
        <f aca="false">F86+I86</f>
        <v>14</v>
      </c>
      <c r="M86" s="71" t="n">
        <f aca="false">G86+J86</f>
        <v>781.384184</v>
      </c>
      <c r="N86" s="72" t="n">
        <f aca="false">H86+K86</f>
        <v>1</v>
      </c>
      <c r="P86" s="73"/>
    </row>
    <row r="87" customFormat="false" ht="13.8" hidden="false" customHeight="false" outlineLevel="0" collapsed="false">
      <c r="A87" s="60" t="s">
        <v>158</v>
      </c>
      <c r="B87" s="61" t="s">
        <v>159</v>
      </c>
      <c r="C87" s="62" t="s">
        <v>46</v>
      </c>
      <c r="D87" s="63" t="n">
        <v>7.8</v>
      </c>
      <c r="E87" s="64" t="n">
        <v>10.370192</v>
      </c>
      <c r="F87" s="65" t="n">
        <v>7.8</v>
      </c>
      <c r="G87" s="66" t="n">
        <f aca="false">F87*E87</f>
        <v>80.8874976</v>
      </c>
      <c r="H87" s="67" t="n">
        <f aca="false">F87/D87</f>
        <v>1</v>
      </c>
      <c r="I87" s="68"/>
      <c r="J87" s="69" t="n">
        <f aca="false">I87*E87</f>
        <v>0</v>
      </c>
      <c r="K87" s="67" t="n">
        <f aca="false">I87/D87</f>
        <v>0</v>
      </c>
      <c r="L87" s="70" t="n">
        <f aca="false">F87+I87</f>
        <v>7.8</v>
      </c>
      <c r="M87" s="71" t="n">
        <f aca="false">G87+J87</f>
        <v>80.8874976</v>
      </c>
      <c r="N87" s="72" t="n">
        <f aca="false">H87+K87</f>
        <v>1</v>
      </c>
      <c r="P87" s="73"/>
    </row>
    <row r="88" customFormat="false" ht="13.8" hidden="false" customHeight="false" outlineLevel="0" collapsed="false">
      <c r="A88" s="52" t="n">
        <v>10</v>
      </c>
      <c r="B88" s="53" t="s">
        <v>160</v>
      </c>
      <c r="C88" s="54"/>
      <c r="D88" s="55"/>
      <c r="E88" s="55"/>
      <c r="F88" s="56"/>
      <c r="G88" s="57"/>
      <c r="H88" s="58"/>
      <c r="I88" s="57"/>
      <c r="J88" s="59" t="n">
        <f aca="false">SUM(J90:J94)</f>
        <v>5967.4511666</v>
      </c>
      <c r="K88" s="58"/>
      <c r="L88" s="57"/>
      <c r="M88" s="59" t="n">
        <f aca="false">SUM(M90:M94)</f>
        <v>35604.70684078</v>
      </c>
      <c r="N88" s="58"/>
      <c r="P88" s="73"/>
    </row>
    <row r="89" customFormat="false" ht="13.8" hidden="false" customHeight="false" outlineLevel="0" collapsed="false">
      <c r="A89" s="80" t="s">
        <v>161</v>
      </c>
      <c r="B89" s="81" t="s">
        <v>162</v>
      </c>
      <c r="C89" s="82"/>
      <c r="D89" s="83"/>
      <c r="E89" s="83"/>
      <c r="F89" s="84"/>
      <c r="G89" s="79"/>
      <c r="H89" s="85"/>
      <c r="I89" s="79"/>
      <c r="J89" s="86"/>
      <c r="K89" s="85"/>
      <c r="L89" s="79"/>
      <c r="M89" s="86"/>
      <c r="N89" s="85"/>
      <c r="P89" s="73"/>
    </row>
    <row r="90" customFormat="false" ht="22.35" hidden="false" customHeight="false" outlineLevel="0" collapsed="false">
      <c r="A90" s="60" t="s">
        <v>163</v>
      </c>
      <c r="B90" s="61" t="s">
        <v>164</v>
      </c>
      <c r="C90" s="62" t="s">
        <v>30</v>
      </c>
      <c r="D90" s="63" t="n">
        <v>561.47</v>
      </c>
      <c r="E90" s="64" t="n">
        <v>23.822092</v>
      </c>
      <c r="F90" s="65" t="n">
        <v>410.02</v>
      </c>
      <c r="G90" s="66" t="n">
        <f aca="false">F90*E90</f>
        <v>9767.53416184</v>
      </c>
      <c r="H90" s="67" t="n">
        <f aca="false">F90/D90</f>
        <v>0.730261634637648</v>
      </c>
      <c r="I90" s="68" t="n">
        <v>87</v>
      </c>
      <c r="J90" s="69" t="n">
        <f aca="false">I90*E90</f>
        <v>2072.522004</v>
      </c>
      <c r="K90" s="67" t="n">
        <f aca="false">I90/D90</f>
        <v>0.15495039806223</v>
      </c>
      <c r="L90" s="70" t="n">
        <f aca="false">F90+I90</f>
        <v>497.02</v>
      </c>
      <c r="M90" s="71" t="n">
        <f aca="false">G90+J90</f>
        <v>11840.05616584</v>
      </c>
      <c r="N90" s="72" t="n">
        <f aca="false">H90+K90</f>
        <v>0.885212032699878</v>
      </c>
      <c r="P90" s="73"/>
    </row>
    <row r="91" customFormat="false" ht="42.9" hidden="false" customHeight="false" outlineLevel="0" collapsed="false">
      <c r="A91" s="60" t="s">
        <v>165</v>
      </c>
      <c r="B91" s="61" t="s">
        <v>166</v>
      </c>
      <c r="C91" s="62" t="s">
        <v>30</v>
      </c>
      <c r="D91" s="63" t="n">
        <v>561.47</v>
      </c>
      <c r="E91" s="64" t="n">
        <v>31.465217</v>
      </c>
      <c r="F91" s="65" t="n">
        <v>410.02</v>
      </c>
      <c r="G91" s="66" t="n">
        <f aca="false">F91*E91</f>
        <v>12901.36827434</v>
      </c>
      <c r="H91" s="67" t="n">
        <f aca="false">F91/D91</f>
        <v>0.730261634637648</v>
      </c>
      <c r="I91" s="68" t="n">
        <v>87</v>
      </c>
      <c r="J91" s="69" t="n">
        <f aca="false">I91*E91</f>
        <v>2737.473879</v>
      </c>
      <c r="K91" s="67" t="n">
        <f aca="false">I91/D91</f>
        <v>0.15495039806223</v>
      </c>
      <c r="L91" s="70" t="n">
        <f aca="false">F91+I91</f>
        <v>497.02</v>
      </c>
      <c r="M91" s="71" t="n">
        <f aca="false">G91+J91</f>
        <v>15638.84215334</v>
      </c>
      <c r="N91" s="72" t="n">
        <f aca="false">H91+K91</f>
        <v>0.885212032699878</v>
      </c>
      <c r="P91" s="73"/>
    </row>
    <row r="92" customFormat="false" ht="13.8" hidden="false" customHeight="false" outlineLevel="0" collapsed="false">
      <c r="A92" s="80" t="s">
        <v>167</v>
      </c>
      <c r="B92" s="81" t="s">
        <v>168</v>
      </c>
      <c r="C92" s="82"/>
      <c r="D92" s="83"/>
      <c r="E92" s="83"/>
      <c r="F92" s="84"/>
      <c r="G92" s="79"/>
      <c r="H92" s="85"/>
      <c r="I92" s="79"/>
      <c r="J92" s="86"/>
      <c r="K92" s="85"/>
      <c r="L92" s="79"/>
      <c r="M92" s="86"/>
      <c r="N92" s="85"/>
      <c r="P92" s="73"/>
    </row>
    <row r="93" s="1" customFormat="true" ht="57.2" hidden="false" customHeight="false" outlineLevel="0" collapsed="false">
      <c r="A93" s="60" t="s">
        <v>169</v>
      </c>
      <c r="B93" s="88" t="s">
        <v>170</v>
      </c>
      <c r="C93" s="89" t="s">
        <v>30</v>
      </c>
      <c r="D93" s="63" t="n">
        <v>73.07</v>
      </c>
      <c r="E93" s="64" t="n">
        <v>61.866511</v>
      </c>
      <c r="F93" s="65" t="n">
        <v>59</v>
      </c>
      <c r="G93" s="66" t="n">
        <f aca="false">F93*E93</f>
        <v>3650.124149</v>
      </c>
      <c r="H93" s="67" t="n">
        <f aca="false">F93/D93</f>
        <v>0.807444915834132</v>
      </c>
      <c r="I93" s="68" t="n">
        <v>9.8</v>
      </c>
      <c r="J93" s="69" t="n">
        <f aca="false">I93*E93</f>
        <v>606.2918078</v>
      </c>
      <c r="K93" s="67" t="n">
        <f aca="false">I93/D93</f>
        <v>0.134117969070754</v>
      </c>
      <c r="L93" s="70" t="n">
        <f aca="false">F93+I93</f>
        <v>68.8</v>
      </c>
      <c r="M93" s="71" t="n">
        <f aca="false">G93+J93</f>
        <v>4256.4159568</v>
      </c>
      <c r="N93" s="72" t="n">
        <f aca="false">H93+K93</f>
        <v>0.941562884904886</v>
      </c>
      <c r="P93" s="73"/>
    </row>
    <row r="94" s="1" customFormat="true" ht="46" hidden="false" customHeight="false" outlineLevel="0" collapsed="false">
      <c r="A94" s="60" t="s">
        <v>171</v>
      </c>
      <c r="B94" s="88" t="s">
        <v>172</v>
      </c>
      <c r="C94" s="89" t="s">
        <v>30</v>
      </c>
      <c r="D94" s="63" t="n">
        <v>73.07</v>
      </c>
      <c r="E94" s="64" t="n">
        <v>56.241171</v>
      </c>
      <c r="F94" s="65" t="n">
        <v>59</v>
      </c>
      <c r="G94" s="66" t="n">
        <f aca="false">F94*E94</f>
        <v>3318.229089</v>
      </c>
      <c r="H94" s="67" t="n">
        <f aca="false">F94/D94</f>
        <v>0.807444915834132</v>
      </c>
      <c r="I94" s="68" t="n">
        <v>9.8</v>
      </c>
      <c r="J94" s="69" t="n">
        <f aca="false">I94*E94</f>
        <v>551.1634758</v>
      </c>
      <c r="K94" s="67" t="n">
        <f aca="false">I94/D94</f>
        <v>0.134117969070754</v>
      </c>
      <c r="L94" s="70" t="n">
        <f aca="false">F94+I94</f>
        <v>68.8</v>
      </c>
      <c r="M94" s="71" t="n">
        <f aca="false">G94+J94</f>
        <v>3869.3925648</v>
      </c>
      <c r="N94" s="72" t="n">
        <f aca="false">H94+K94</f>
        <v>0.941562884904886</v>
      </c>
      <c r="P94" s="73"/>
    </row>
    <row r="95" customFormat="false" ht="13.8" hidden="false" customHeight="false" outlineLevel="0" collapsed="false">
      <c r="A95" s="52" t="n">
        <v>11</v>
      </c>
      <c r="B95" s="53" t="s">
        <v>173</v>
      </c>
      <c r="C95" s="54"/>
      <c r="D95" s="55"/>
      <c r="E95" s="55"/>
      <c r="F95" s="56"/>
      <c r="G95" s="57"/>
      <c r="H95" s="58"/>
      <c r="I95" s="57"/>
      <c r="J95" s="59" t="n">
        <f aca="false">SUM(J96)</f>
        <v>6163.3481</v>
      </c>
      <c r="K95" s="58"/>
      <c r="L95" s="57"/>
      <c r="M95" s="59" t="n">
        <f aca="false">SUM(M96)</f>
        <v>20184.9650275</v>
      </c>
      <c r="N95" s="58"/>
      <c r="P95" s="73"/>
    </row>
    <row r="96" customFormat="false" ht="13.8" hidden="false" customHeight="false" outlineLevel="0" collapsed="false">
      <c r="A96" s="60" t="s">
        <v>174</v>
      </c>
      <c r="B96" s="61" t="s">
        <v>175</v>
      </c>
      <c r="C96" s="62" t="s">
        <v>30</v>
      </c>
      <c r="D96" s="63" t="n">
        <v>369.11</v>
      </c>
      <c r="E96" s="64" t="n">
        <v>61.633481</v>
      </c>
      <c r="F96" s="65" t="n">
        <v>227.5</v>
      </c>
      <c r="G96" s="66" t="n">
        <f aca="false">F96*E96</f>
        <v>14021.6169275</v>
      </c>
      <c r="H96" s="67" t="n">
        <f aca="false">F96/D96</f>
        <v>0.616347430305329</v>
      </c>
      <c r="I96" s="68" t="n">
        <v>100</v>
      </c>
      <c r="J96" s="69" t="n">
        <f aca="false">I96*E96</f>
        <v>6163.3481</v>
      </c>
      <c r="K96" s="67" t="n">
        <f aca="false">I96/D96</f>
        <v>0.270921947386958</v>
      </c>
      <c r="L96" s="70" t="n">
        <f aca="false">F96+I96</f>
        <v>327.5</v>
      </c>
      <c r="M96" s="71" t="n">
        <f aca="false">G96+J96</f>
        <v>20184.9650275</v>
      </c>
      <c r="N96" s="72" t="n">
        <f aca="false">H96+K96</f>
        <v>0.887269377692287</v>
      </c>
      <c r="P96" s="73"/>
    </row>
    <row r="97" customFormat="false" ht="13.8" hidden="false" customHeight="false" outlineLevel="0" collapsed="false">
      <c r="A97" s="52" t="n">
        <v>12</v>
      </c>
      <c r="B97" s="53" t="s">
        <v>176</v>
      </c>
      <c r="C97" s="54"/>
      <c r="D97" s="55"/>
      <c r="E97" s="55"/>
      <c r="F97" s="56"/>
      <c r="G97" s="57"/>
      <c r="H97" s="58"/>
      <c r="I97" s="57"/>
      <c r="J97" s="59" t="n">
        <f aca="false">SUM(J98:J101)</f>
        <v>244.164214</v>
      </c>
      <c r="K97" s="58"/>
      <c r="L97" s="57"/>
      <c r="M97" s="59" t="n">
        <f aca="false">SUM(M98:M101)</f>
        <v>548.34836</v>
      </c>
      <c r="N97" s="58"/>
      <c r="P97" s="73"/>
    </row>
    <row r="98" customFormat="false" ht="13.8" hidden="false" customHeight="false" outlineLevel="0" collapsed="false">
      <c r="A98" s="60" t="s">
        <v>177</v>
      </c>
      <c r="B98" s="61" t="s">
        <v>178</v>
      </c>
      <c r="C98" s="62" t="s">
        <v>51</v>
      </c>
      <c r="D98" s="90" t="n">
        <v>7</v>
      </c>
      <c r="E98" s="64" t="n">
        <v>25.876564</v>
      </c>
      <c r="F98" s="65" t="n">
        <v>3</v>
      </c>
      <c r="G98" s="66" t="n">
        <f aca="false">F98*E98</f>
        <v>77.629692</v>
      </c>
      <c r="H98" s="67" t="n">
        <f aca="false">F98/D98</f>
        <v>0.428571428571429</v>
      </c>
      <c r="I98" s="91" t="n">
        <v>1</v>
      </c>
      <c r="J98" s="69" t="n">
        <f aca="false">I98*E98</f>
        <v>25.876564</v>
      </c>
      <c r="K98" s="67" t="n">
        <f aca="false">I98/D98</f>
        <v>0.142857142857143</v>
      </c>
      <c r="L98" s="70" t="n">
        <f aca="false">F98+I98</f>
        <v>4</v>
      </c>
      <c r="M98" s="71" t="n">
        <f aca="false">G98+J98</f>
        <v>103.506256</v>
      </c>
      <c r="N98" s="72" t="n">
        <f aca="false">H98+K98</f>
        <v>0.571428571428572</v>
      </c>
      <c r="P98" s="73"/>
    </row>
    <row r="99" customFormat="false" ht="13.8" hidden="false" customHeight="false" outlineLevel="0" collapsed="false">
      <c r="A99" s="60" t="s">
        <v>179</v>
      </c>
      <c r="B99" s="61" t="s">
        <v>180</v>
      </c>
      <c r="C99" s="62" t="s">
        <v>51</v>
      </c>
      <c r="D99" s="90" t="n">
        <v>7</v>
      </c>
      <c r="E99" s="64" t="n">
        <v>13.867686</v>
      </c>
      <c r="F99" s="65" t="n">
        <v>3</v>
      </c>
      <c r="G99" s="66" t="n">
        <f aca="false">F99*E99</f>
        <v>41.603058</v>
      </c>
      <c r="H99" s="67" t="n">
        <f aca="false">F99/D99</f>
        <v>0.428571428571429</v>
      </c>
      <c r="I99" s="91" t="n">
        <v>1</v>
      </c>
      <c r="J99" s="69" t="n">
        <f aca="false">I99*E99</f>
        <v>13.867686</v>
      </c>
      <c r="K99" s="67" t="n">
        <f aca="false">I99/D99</f>
        <v>0.142857142857143</v>
      </c>
      <c r="L99" s="70" t="n">
        <f aca="false">F99+I99</f>
        <v>4</v>
      </c>
      <c r="M99" s="71" t="n">
        <f aca="false">G99+J99</f>
        <v>55.470744</v>
      </c>
      <c r="N99" s="72" t="n">
        <f aca="false">H99+K99</f>
        <v>0.571428571428572</v>
      </c>
      <c r="P99" s="73"/>
    </row>
    <row r="100" customFormat="false" ht="22.35" hidden="false" customHeight="false" outlineLevel="0" collapsed="false">
      <c r="A100" s="60" t="s">
        <v>181</v>
      </c>
      <c r="B100" s="61" t="s">
        <v>182</v>
      </c>
      <c r="C100" s="62" t="s">
        <v>46</v>
      </c>
      <c r="D100" s="90" t="n">
        <v>158</v>
      </c>
      <c r="E100" s="64" t="n">
        <v>4.867142</v>
      </c>
      <c r="F100" s="65" t="n">
        <v>38</v>
      </c>
      <c r="G100" s="66" t="n">
        <f aca="false">F100*E100</f>
        <v>184.951396</v>
      </c>
      <c r="H100" s="67" t="n">
        <f aca="false">F100/D100</f>
        <v>0.240506329113924</v>
      </c>
      <c r="I100" s="91" t="n">
        <v>42</v>
      </c>
      <c r="J100" s="69" t="n">
        <f aca="false">I100*E100</f>
        <v>204.419964</v>
      </c>
      <c r="K100" s="67" t="n">
        <f aca="false">I100/D100</f>
        <v>0.265822784810127</v>
      </c>
      <c r="L100" s="70" t="n">
        <f aca="false">F100+I100</f>
        <v>80</v>
      </c>
      <c r="M100" s="71" t="n">
        <f aca="false">G100+J100</f>
        <v>389.37136</v>
      </c>
      <c r="N100" s="72" t="n">
        <f aca="false">H100+K100</f>
        <v>0.506329113924051</v>
      </c>
      <c r="P100" s="73"/>
    </row>
    <row r="101" customFormat="false" ht="22.35" hidden="false" customHeight="false" outlineLevel="0" collapsed="false">
      <c r="A101" s="60" t="s">
        <v>183</v>
      </c>
      <c r="B101" s="61" t="s">
        <v>184</v>
      </c>
      <c r="C101" s="62" t="s">
        <v>51</v>
      </c>
      <c r="D101" s="90" t="n">
        <v>1</v>
      </c>
      <c r="E101" s="64" t="n">
        <v>1242.234049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91"/>
      <c r="J101" s="69" t="n">
        <f aca="false">I101*E101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G101+J101</f>
        <v>0</v>
      </c>
      <c r="N101" s="72" t="n">
        <f aca="false">H101+K101</f>
        <v>0</v>
      </c>
      <c r="P101" s="73"/>
    </row>
    <row r="102" customFormat="false" ht="13.8" hidden="false" customHeight="false" outlineLevel="0" collapsed="false">
      <c r="A102" s="52" t="n">
        <v>13</v>
      </c>
      <c r="B102" s="53" t="s">
        <v>185</v>
      </c>
      <c r="C102" s="54"/>
      <c r="D102" s="55"/>
      <c r="E102" s="55"/>
      <c r="F102" s="56"/>
      <c r="G102" s="57"/>
      <c r="H102" s="58"/>
      <c r="I102" s="57"/>
      <c r="J102" s="59" t="n">
        <f aca="false">SUM(J103:J108)</f>
        <v>928.91484</v>
      </c>
      <c r="K102" s="58"/>
      <c r="L102" s="57"/>
      <c r="M102" s="59" t="n">
        <f aca="false">SUM(M103:M108)</f>
        <v>31212.2859149</v>
      </c>
      <c r="N102" s="58"/>
      <c r="P102" s="73"/>
    </row>
    <row r="103" customFormat="false" ht="22.35" hidden="false" customHeight="false" outlineLevel="0" collapsed="false">
      <c r="A103" s="60" t="s">
        <v>186</v>
      </c>
      <c r="B103" s="61" t="s">
        <v>187</v>
      </c>
      <c r="C103" s="62" t="s">
        <v>30</v>
      </c>
      <c r="D103" s="63" t="n">
        <v>182.62</v>
      </c>
      <c r="E103" s="64" t="n">
        <v>103.604088</v>
      </c>
      <c r="F103" s="65" t="n">
        <v>182.62</v>
      </c>
      <c r="G103" s="66" t="n">
        <f aca="false">F103*E103</f>
        <v>18920.17855056</v>
      </c>
      <c r="H103" s="67" t="n">
        <f aca="false">F103/D103</f>
        <v>1</v>
      </c>
      <c r="I103" s="91"/>
      <c r="J103" s="69" t="n">
        <f aca="false">I103*E103</f>
        <v>0</v>
      </c>
      <c r="K103" s="67" t="n">
        <f aca="false">I103/D103</f>
        <v>0</v>
      </c>
      <c r="L103" s="70" t="n">
        <f aca="false">F103+I103</f>
        <v>182.62</v>
      </c>
      <c r="M103" s="71" t="n">
        <f aca="false">G103+J103</f>
        <v>18920.17855056</v>
      </c>
      <c r="N103" s="72" t="n">
        <f aca="false">H103+K103</f>
        <v>1</v>
      </c>
      <c r="P103" s="73"/>
    </row>
    <row r="104" customFormat="false" ht="13.8" hidden="false" customHeight="false" outlineLevel="0" collapsed="false">
      <c r="A104" s="60" t="s">
        <v>188</v>
      </c>
      <c r="B104" s="61" t="s">
        <v>189</v>
      </c>
      <c r="C104" s="62" t="s">
        <v>30</v>
      </c>
      <c r="D104" s="63" t="n">
        <v>328</v>
      </c>
      <c r="E104" s="64" t="n">
        <v>14.454678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91"/>
      <c r="J104" s="69" t="n">
        <f aca="false">I104*E104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G104+J104</f>
        <v>0</v>
      </c>
      <c r="N104" s="72" t="n">
        <f aca="false">H104+K104</f>
        <v>0</v>
      </c>
      <c r="P104" s="73"/>
    </row>
    <row r="105" customFormat="false" ht="13.8" hidden="false" customHeight="false" outlineLevel="0" collapsed="false">
      <c r="A105" s="60" t="s">
        <v>190</v>
      </c>
      <c r="B105" s="61" t="s">
        <v>191</v>
      </c>
      <c r="C105" s="62" t="s">
        <v>46</v>
      </c>
      <c r="D105" s="63" t="n">
        <v>167.06</v>
      </c>
      <c r="E105" s="64" t="n">
        <v>44.770369</v>
      </c>
      <c r="F105" s="65" t="n">
        <v>167.06</v>
      </c>
      <c r="G105" s="66" t="n">
        <f aca="false">F105*E105</f>
        <v>7479.33784514</v>
      </c>
      <c r="H105" s="67" t="n">
        <f aca="false">F105/D105</f>
        <v>1</v>
      </c>
      <c r="I105" s="91"/>
      <c r="J105" s="69" t="n">
        <f aca="false">I105*E105</f>
        <v>0</v>
      </c>
      <c r="K105" s="67" t="n">
        <f aca="false">I105/D105</f>
        <v>0</v>
      </c>
      <c r="L105" s="70" t="n">
        <f aca="false">F105+I105</f>
        <v>167.06</v>
      </c>
      <c r="M105" s="71" t="n">
        <f aca="false">G105+J105</f>
        <v>7479.33784514</v>
      </c>
      <c r="N105" s="72" t="n">
        <f aca="false">H105+K105</f>
        <v>1</v>
      </c>
      <c r="P105" s="73"/>
    </row>
    <row r="106" customFormat="false" ht="32.3" hidden="false" customHeight="false" outlineLevel="0" collapsed="false">
      <c r="A106" s="60" t="s">
        <v>192</v>
      </c>
      <c r="B106" s="61" t="s">
        <v>193</v>
      </c>
      <c r="C106" s="62" t="s">
        <v>36</v>
      </c>
      <c r="D106" s="63" t="n">
        <v>56.834598</v>
      </c>
      <c r="E106" s="64" t="n">
        <v>92.891484</v>
      </c>
      <c r="F106" s="65" t="n">
        <v>38.8</v>
      </c>
      <c r="G106" s="66" t="n">
        <f aca="false">F106*E106</f>
        <v>3604.1895792</v>
      </c>
      <c r="H106" s="67" t="n">
        <f aca="false">F106/D106</f>
        <v>0.682682756021253</v>
      </c>
      <c r="I106" s="68" t="n">
        <v>10</v>
      </c>
      <c r="J106" s="69" t="n">
        <f aca="false">I106*E106</f>
        <v>928.91484</v>
      </c>
      <c r="K106" s="67" t="n">
        <f aca="false">I106/D106</f>
        <v>0.175949163923003</v>
      </c>
      <c r="L106" s="70" t="n">
        <f aca="false">F106+I106</f>
        <v>48.8</v>
      </c>
      <c r="M106" s="71" t="n">
        <f aca="false">G106+J106</f>
        <v>4533.1044192</v>
      </c>
      <c r="N106" s="72" t="n">
        <f aca="false">H106+K106</f>
        <v>0.858631919944256</v>
      </c>
      <c r="P106" s="73"/>
    </row>
    <row r="107" customFormat="false" ht="13.8" hidden="false" customHeight="false" outlineLevel="0" collapsed="false">
      <c r="A107" s="60" t="s">
        <v>194</v>
      </c>
      <c r="B107" s="61" t="s">
        <v>195</v>
      </c>
      <c r="C107" s="62" t="s">
        <v>51</v>
      </c>
      <c r="D107" s="63" t="n">
        <v>37</v>
      </c>
      <c r="E107" s="64" t="n">
        <v>241.714655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91"/>
      <c r="J107" s="69" t="n">
        <f aca="false">I107*E107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G107+J107</f>
        <v>0</v>
      </c>
      <c r="N107" s="72" t="n">
        <f aca="false">H107+K107</f>
        <v>0</v>
      </c>
      <c r="P107" s="73"/>
    </row>
    <row r="108" customFormat="false" ht="32.3" hidden="false" customHeight="false" outlineLevel="0" collapsed="false">
      <c r="A108" s="60" t="s">
        <v>196</v>
      </c>
      <c r="B108" s="61" t="s">
        <v>197</v>
      </c>
      <c r="C108" s="62" t="s">
        <v>51</v>
      </c>
      <c r="D108" s="63" t="n">
        <v>1</v>
      </c>
      <c r="E108" s="64" t="n">
        <v>279.6651</v>
      </c>
      <c r="F108" s="65" t="n">
        <v>1</v>
      </c>
      <c r="G108" s="66" t="n">
        <f aca="false">F108*E108</f>
        <v>279.6651</v>
      </c>
      <c r="H108" s="67" t="n">
        <f aca="false">F108/D108</f>
        <v>1</v>
      </c>
      <c r="I108" s="91"/>
      <c r="J108" s="69" t="n">
        <f aca="false">I108*E108</f>
        <v>0</v>
      </c>
      <c r="K108" s="67" t="n">
        <f aca="false">I108/D108</f>
        <v>0</v>
      </c>
      <c r="L108" s="70" t="n">
        <f aca="false">F108+I108</f>
        <v>1</v>
      </c>
      <c r="M108" s="71" t="n">
        <f aca="false">G108+J108</f>
        <v>279.6651</v>
      </c>
      <c r="N108" s="72" t="n">
        <f aca="false">H108+K108</f>
        <v>1</v>
      </c>
      <c r="P108" s="73"/>
    </row>
    <row r="109" customFormat="false" ht="13.8" hidden="false" customHeight="false" outlineLevel="0" collapsed="false">
      <c r="A109" s="52" t="n">
        <v>14</v>
      </c>
      <c r="B109" s="53" t="s">
        <v>198</v>
      </c>
      <c r="C109" s="54"/>
      <c r="D109" s="55"/>
      <c r="E109" s="55"/>
      <c r="F109" s="56"/>
      <c r="G109" s="57"/>
      <c r="H109" s="58"/>
      <c r="I109" s="57"/>
      <c r="J109" s="59" t="n">
        <f aca="false">SUM(J110)</f>
        <v>986.46732262221</v>
      </c>
      <c r="K109" s="58"/>
      <c r="L109" s="57"/>
      <c r="M109" s="59" t="n">
        <f aca="false">SUM(M110)</f>
        <v>12512.7255910034</v>
      </c>
      <c r="N109" s="58"/>
      <c r="P109" s="73"/>
    </row>
    <row r="110" customFormat="false" ht="13.8" hidden="false" customHeight="false" outlineLevel="0" collapsed="false">
      <c r="A110" s="60" t="s">
        <v>199</v>
      </c>
      <c r="B110" s="61" t="s">
        <v>200</v>
      </c>
      <c r="C110" s="62" t="s">
        <v>51</v>
      </c>
      <c r="D110" s="90" t="n">
        <v>1</v>
      </c>
      <c r="E110" s="64" t="n">
        <v>17633.33</v>
      </c>
      <c r="F110" s="92" t="n">
        <v>0.653663163360591</v>
      </c>
      <c r="G110" s="66" t="n">
        <f aca="false">F110*E110</f>
        <v>11526.2582683812</v>
      </c>
      <c r="H110" s="67" t="n">
        <f aca="false">F110/D110</f>
        <v>0.653663163360591</v>
      </c>
      <c r="I110" s="91" t="n">
        <v>0.055943337</v>
      </c>
      <c r="J110" s="69" t="n">
        <f aca="false">I110*E110</f>
        <v>986.46732262221</v>
      </c>
      <c r="K110" s="67" t="n">
        <f aca="false">I110/D110</f>
        <v>0.055943337</v>
      </c>
      <c r="L110" s="70" t="n">
        <f aca="false">F110+I110</f>
        <v>0.709606500360591</v>
      </c>
      <c r="M110" s="71" t="n">
        <f aca="false">G110+J110</f>
        <v>12512.7255910034</v>
      </c>
      <c r="N110" s="72" t="n">
        <f aca="false">H110+K110</f>
        <v>0.709606500360591</v>
      </c>
      <c r="P110" s="73"/>
    </row>
    <row r="111" customFormat="false" ht="13.8" hidden="false" customHeight="true" outlineLevel="0" collapsed="false">
      <c r="A111" s="93" t="s">
        <v>201</v>
      </c>
      <c r="B111" s="93"/>
      <c r="C111" s="54"/>
      <c r="D111" s="55"/>
      <c r="E111" s="55"/>
      <c r="F111" s="94"/>
      <c r="G111" s="95"/>
      <c r="H111" s="96"/>
      <c r="I111" s="95"/>
      <c r="J111" s="97" t="n">
        <f aca="false">(J109+J102+J97+J95+J88+J72+J62+J58+J52+J50+J45+J41+J23+J20)</f>
        <v>21765.3146669822</v>
      </c>
      <c r="K111" s="96"/>
      <c r="L111" s="95"/>
      <c r="M111" s="97" t="n">
        <f aca="false">(M109+M102+M97+M95+M88+M72+M62+M58+M52+M50+M45+M41+M23+M20)</f>
        <v>276079.424881029</v>
      </c>
      <c r="N111" s="96"/>
      <c r="O111" s="98"/>
    </row>
    <row r="112" customFormat="false" ht="15.75" hidden="false" customHeight="false" outlineLevel="0" collapsed="false">
      <c r="A112" s="99"/>
      <c r="B112" s="99"/>
      <c r="C112" s="99"/>
      <c r="D112" s="99"/>
      <c r="E112" s="99"/>
      <c r="F112" s="99"/>
      <c r="G112" s="99"/>
      <c r="H112" s="99"/>
      <c r="I112" s="99"/>
      <c r="J112" s="99"/>
      <c r="K112" s="99"/>
      <c r="L112" s="99"/>
      <c r="M112" s="99"/>
      <c r="N112" s="99"/>
    </row>
    <row r="113" s="105" customFormat="true" ht="15.75" hidden="false" customHeight="true" outlineLevel="0" collapsed="false">
      <c r="A113" s="100" t="s">
        <v>202</v>
      </c>
      <c r="B113" s="100"/>
      <c r="C113" s="101" t="n">
        <v>389060</v>
      </c>
      <c r="D113" s="101"/>
      <c r="E113" s="102"/>
      <c r="F113" s="103"/>
      <c r="G113" s="103"/>
      <c r="H113" s="103"/>
      <c r="I113" s="103"/>
      <c r="J113" s="104" t="s">
        <v>203</v>
      </c>
      <c r="K113" s="104"/>
      <c r="L113" s="104"/>
      <c r="M113" s="104"/>
      <c r="N113" s="104"/>
      <c r="O113" s="2"/>
      <c r="P113" s="2"/>
      <c r="Q113" s="2"/>
      <c r="R113" s="46"/>
      <c r="S113" s="1"/>
      <c r="T113" s="1"/>
      <c r="XFC113" s="1"/>
      <c r="XFD113" s="1"/>
    </row>
    <row r="114" s="105" customFormat="true" ht="16.5" hidden="false" customHeight="true" outlineLevel="0" collapsed="false">
      <c r="A114" s="106"/>
      <c r="B114" s="106"/>
      <c r="C114" s="107"/>
      <c r="D114" s="107"/>
      <c r="E114" s="107"/>
      <c r="F114" s="108" t="str">
        <f aca="false">I18</f>
        <v>MEDIÇÃO 05</v>
      </c>
      <c r="G114" s="108"/>
      <c r="H114" s="109" t="n">
        <f aca="false">J111/C113</f>
        <v>0.0559433369325611</v>
      </c>
      <c r="I114" s="109"/>
      <c r="J114" s="110" t="str">
        <f aca="false">I18</f>
        <v>MEDIÇÃO 05</v>
      </c>
      <c r="K114" s="110"/>
      <c r="L114" s="111" t="n">
        <f aca="false">J111</f>
        <v>21765.3146669822</v>
      </c>
      <c r="M114" s="111"/>
      <c r="N114" s="111"/>
      <c r="O114" s="112"/>
      <c r="P114" s="2"/>
      <c r="Q114" s="2"/>
      <c r="R114" s="46"/>
      <c r="S114" s="1"/>
      <c r="T114" s="1"/>
      <c r="XFC114" s="1"/>
      <c r="XFD114" s="1"/>
    </row>
    <row r="115" s="105" customFormat="true" ht="13.8" hidden="false" customHeight="true" outlineLevel="0" collapsed="false">
      <c r="A115" s="113" t="s">
        <v>204</v>
      </c>
      <c r="B115" s="113"/>
      <c r="C115" s="113"/>
      <c r="D115" s="113"/>
      <c r="E115" s="114"/>
      <c r="F115" s="115" t="s">
        <v>205</v>
      </c>
      <c r="G115" s="115"/>
      <c r="H115" s="116" t="n">
        <f aca="false">L115/C113</f>
        <v>0.709606294353132</v>
      </c>
      <c r="I115" s="116"/>
      <c r="J115" s="117" t="s">
        <v>206</v>
      </c>
      <c r="K115" s="117"/>
      <c r="L115" s="118" t="n">
        <f aca="false">M111</f>
        <v>276079.424881029</v>
      </c>
      <c r="M115" s="118"/>
      <c r="N115" s="118"/>
      <c r="O115" s="112"/>
      <c r="P115" s="112"/>
      <c r="Q115" s="112"/>
      <c r="R115" s="46"/>
      <c r="S115" s="1"/>
      <c r="T115" s="1"/>
      <c r="XFC115" s="1"/>
      <c r="XFD115" s="1"/>
    </row>
    <row r="116" customFormat="false" ht="13.8" hidden="false" customHeight="true" outlineLevel="0" collapsed="false">
      <c r="A116" s="113"/>
      <c r="B116" s="113"/>
      <c r="C116" s="113"/>
      <c r="D116" s="113"/>
      <c r="E116" s="114"/>
      <c r="F116" s="119" t="s">
        <v>207</v>
      </c>
      <c r="G116" s="119"/>
      <c r="H116" s="120" t="n">
        <f aca="false">100%-H115</f>
        <v>0.290393705646868</v>
      </c>
      <c r="I116" s="120"/>
      <c r="J116" s="121" t="s">
        <v>208</v>
      </c>
      <c r="K116" s="121"/>
      <c r="L116" s="122" t="n">
        <f aca="false">C113-L115</f>
        <v>112980.575118971</v>
      </c>
      <c r="M116" s="122"/>
      <c r="N116" s="122"/>
      <c r="O116" s="2"/>
      <c r="P116" s="2"/>
      <c r="Q116" s="2"/>
      <c r="R116" s="46"/>
    </row>
    <row r="117" customFormat="false" ht="15" hidden="false" customHeight="false" outlineLevel="0" collapsed="false">
      <c r="A117" s="113"/>
      <c r="B117" s="113"/>
      <c r="C117" s="113"/>
      <c r="D117" s="113"/>
      <c r="E117" s="114"/>
      <c r="F117" s="123"/>
      <c r="G117" s="124"/>
      <c r="H117" s="124"/>
      <c r="I117" s="125"/>
      <c r="J117" s="126"/>
      <c r="K117" s="127"/>
      <c r="L117" s="128"/>
      <c r="M117" s="129"/>
      <c r="N117" s="128"/>
    </row>
    <row r="118" customFormat="false" ht="13.8" hidden="false" customHeight="false" outlineLevel="0" collapsed="false">
      <c r="A118" s="130"/>
      <c r="B118" s="131" t="s">
        <v>209</v>
      </c>
      <c r="C118" s="132"/>
      <c r="D118" s="132"/>
      <c r="E118" s="132"/>
      <c r="F118" s="132"/>
      <c r="G118" s="132"/>
      <c r="I118" s="133"/>
      <c r="J118" s="134"/>
      <c r="K118" s="130"/>
      <c r="L118" s="130"/>
      <c r="M118" s="130"/>
      <c r="N118" s="130"/>
      <c r="P118" s="51"/>
    </row>
    <row r="119" customFormat="false" ht="13.8" hidden="false" customHeight="false" outlineLevel="0" collapsed="false">
      <c r="A119" s="130"/>
      <c r="B119" s="135" t="s">
        <v>210</v>
      </c>
      <c r="C119" s="131"/>
      <c r="D119" s="133"/>
      <c r="F119" s="130"/>
      <c r="G119" s="130"/>
      <c r="I119" s="133"/>
      <c r="J119" s="136"/>
      <c r="K119" s="130"/>
      <c r="L119" s="130"/>
      <c r="M119" s="130"/>
      <c r="N119" s="130"/>
      <c r="P119" s="51"/>
    </row>
    <row r="120" customFormat="false" ht="15" hidden="false" customHeight="false" outlineLevel="0" collapsed="false">
      <c r="A120" s="130"/>
      <c r="B120" s="135" t="s">
        <v>211</v>
      </c>
      <c r="C120" s="135"/>
      <c r="D120" s="133"/>
      <c r="F120" s="130"/>
      <c r="G120" s="130"/>
      <c r="I120" s="133"/>
      <c r="J120" s="134"/>
      <c r="K120" s="130"/>
      <c r="L120" s="130"/>
      <c r="M120" s="130"/>
      <c r="N120" s="130"/>
      <c r="P120" s="51"/>
    </row>
    <row r="121" customFormat="false" ht="15" hidden="false" customHeight="false" outlineLevel="0" collapsed="false">
      <c r="A121" s="130"/>
      <c r="B121" s="135" t="s">
        <v>212</v>
      </c>
      <c r="C121" s="135"/>
      <c r="D121" s="133"/>
      <c r="F121" s="130"/>
      <c r="G121" s="130"/>
      <c r="I121" s="133"/>
      <c r="J121" s="130"/>
      <c r="K121" s="130"/>
      <c r="L121" s="130"/>
      <c r="M121" s="130"/>
      <c r="N121" s="130"/>
      <c r="O121" s="137"/>
      <c r="P121" s="51"/>
    </row>
    <row r="122" customFormat="false" ht="15" hidden="false" customHeight="false" outlineLevel="0" collapsed="false">
      <c r="B122" s="135" t="s">
        <v>213</v>
      </c>
      <c r="C122" s="135"/>
      <c r="D122" s="3"/>
      <c r="F122" s="1"/>
      <c r="H122" s="138"/>
      <c r="O122" s="78"/>
    </row>
    <row r="123" customFormat="false" ht="13.8" hidden="false" customHeight="false" outlineLevel="0" collapsed="false">
      <c r="B123" s="3"/>
      <c r="C123" s="135"/>
      <c r="D123" s="3"/>
      <c r="F123" s="1"/>
    </row>
    <row r="124" customFormat="false" ht="13.8" hidden="false" customHeight="false" outlineLevel="0" collapsed="false"/>
    <row r="125" s="105" customFormat="true" ht="18.75" hidden="false" customHeight="false" outlineLevel="0" collapsed="false">
      <c r="A125" s="1"/>
      <c r="B125" s="1"/>
      <c r="C125" s="1"/>
      <c r="D125" s="1"/>
      <c r="E125" s="1"/>
      <c r="F125" s="1"/>
      <c r="G125" s="1"/>
      <c r="H125" s="1"/>
      <c r="I125" s="3"/>
      <c r="J125" s="1"/>
      <c r="K125" s="1"/>
      <c r="L125" s="1"/>
      <c r="M125" s="1"/>
      <c r="N125" s="1"/>
      <c r="O125" s="139"/>
      <c r="P125" s="1"/>
      <c r="Q125" s="1"/>
      <c r="R125" s="1"/>
      <c r="S125" s="1"/>
      <c r="T125" s="1"/>
      <c r="XFC125" s="1"/>
      <c r="XFD125" s="1"/>
    </row>
    <row r="126" customFormat="false" ht="18.75" hidden="false" customHeight="false" outlineLevel="0" collapsed="false">
      <c r="B126" s="1"/>
      <c r="D126" s="139"/>
    </row>
    <row r="127" customFormat="false" ht="15" hidden="false" customHeight="false" outlineLevel="0" collapsed="false">
      <c r="B127" s="1"/>
    </row>
    <row r="128" customFormat="false" ht="15" hidden="false" customHeight="false" outlineLevel="0" collapsed="false">
      <c r="B128" s="1"/>
    </row>
    <row r="129" s="140" customFormat="true" ht="15" hidden="false" customHeight="false" outlineLevel="0" collapsed="false">
      <c r="A129" s="1"/>
      <c r="B129" s="1"/>
      <c r="C129" s="1"/>
      <c r="D129" s="1"/>
      <c r="E129" s="1"/>
      <c r="F129" s="1"/>
      <c r="G129" s="1"/>
      <c r="H129" s="1"/>
      <c r="I129" s="3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  <c r="XFD129" s="1"/>
    </row>
    <row r="130" customFormat="false" ht="15" hidden="false" customHeight="false" outlineLevel="0" collapsed="false">
      <c r="B130" s="1"/>
    </row>
    <row r="131" customFormat="false" ht="15" hidden="false" customHeight="false" outlineLevel="0" collapsed="false">
      <c r="B131" s="1"/>
    </row>
    <row r="132" customFormat="false" ht="15" hidden="false" customHeight="false" outlineLevel="0" collapsed="false">
      <c r="B132" s="1"/>
    </row>
    <row r="133" customFormat="false" ht="15" hidden="false" customHeight="false" outlineLevel="0" collapsed="false">
      <c r="B133" s="1"/>
    </row>
    <row r="134" customFormat="false" ht="15" hidden="false" customHeight="false" outlineLevel="0" collapsed="false">
      <c r="B134" s="1"/>
    </row>
    <row r="135" customFormat="false" ht="15" hidden="false" customHeight="false" outlineLevel="0" collapsed="false">
      <c r="B135" s="1"/>
    </row>
    <row r="136" customFormat="false" ht="15" hidden="false" customHeight="false" outlineLevel="0" collapsed="false">
      <c r="B136" s="1"/>
    </row>
    <row r="137" customFormat="false" ht="15" hidden="false" customHeight="false" outlineLevel="0" collapsed="false">
      <c r="B137" s="1"/>
    </row>
    <row r="138" customFormat="false" ht="15" hidden="false" customHeight="false" outlineLevel="0" collapsed="false">
      <c r="B138" s="1"/>
    </row>
    <row r="139" s="105" customFormat="true" ht="15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  <c r="XFD139" s="1"/>
    </row>
    <row r="146" s="105" customFormat="true" ht="15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52" s="2" customFormat="true" ht="15" hidden="false" customHeight="false" outlineLevel="0" collapsed="false">
      <c r="A152" s="1"/>
      <c r="C152" s="1"/>
      <c r="D152" s="1"/>
      <c r="E152" s="1"/>
      <c r="F152" s="1"/>
      <c r="G152" s="1"/>
      <c r="H152" s="1"/>
      <c r="I152" s="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  <c r="XFD152" s="1"/>
    </row>
    <row r="153" s="2" customFormat="true" ht="15" hidden="false" customHeight="false" outlineLevel="0" collapsed="false">
      <c r="A153" s="1"/>
      <c r="C153" s="1"/>
      <c r="D153" s="1"/>
      <c r="E153" s="1"/>
      <c r="F153" s="1"/>
      <c r="G153" s="1"/>
      <c r="H153" s="1"/>
      <c r="I153" s="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  <c r="XFD153" s="1"/>
    </row>
    <row r="154" s="2" customFormat="true" ht="15" hidden="false" customHeight="false" outlineLevel="0" collapsed="false">
      <c r="A154" s="1"/>
      <c r="C154" s="1"/>
      <c r="D154" s="1"/>
      <c r="E154" s="1"/>
      <c r="F154" s="1"/>
      <c r="G154" s="1"/>
      <c r="H154" s="1"/>
      <c r="I154" s="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  <c r="XFD154" s="1"/>
    </row>
    <row r="155" s="2" customFormat="true" ht="15" hidden="false" customHeight="false" outlineLevel="0" collapsed="false">
      <c r="A155" s="1"/>
      <c r="C155" s="1"/>
      <c r="D155" s="1"/>
      <c r="E155" s="1"/>
      <c r="F155" s="1"/>
      <c r="G155" s="1"/>
      <c r="H155" s="1"/>
      <c r="I155" s="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  <c r="XFD155" s="1"/>
    </row>
    <row r="289" customFormat="false" ht="15" hidden="false" customHeight="false" outlineLevel="0" collapsed="false">
      <c r="XFC289" s="105"/>
      <c r="XFD289" s="105"/>
    </row>
    <row r="290" customFormat="false" ht="15" hidden="false" customHeight="false" outlineLevel="0" collapsed="false">
      <c r="XFC290" s="105"/>
      <c r="XFD290" s="105"/>
    </row>
    <row r="291" customFormat="false" ht="15" hidden="false" customHeight="false" outlineLevel="0" collapsed="false">
      <c r="XFC291" s="105"/>
      <c r="XFD291" s="105"/>
    </row>
    <row r="293" customFormat="false" ht="15" hidden="false" customHeight="false" outlineLevel="0" collapsed="false">
      <c r="XFC293" s="105"/>
      <c r="XFD293" s="105"/>
    </row>
    <row r="294" customFormat="false" ht="15" hidden="false" customHeight="false" outlineLevel="0" collapsed="false">
      <c r="XFC294" s="105"/>
      <c r="XFD294" s="105"/>
    </row>
    <row r="295" customFormat="false" ht="15" hidden="false" customHeight="false" outlineLevel="0" collapsed="false">
      <c r="XFC295" s="105"/>
      <c r="XFD295" s="105"/>
    </row>
    <row r="296" customFormat="false" ht="15" hidden="false" customHeight="false" outlineLevel="0" collapsed="false">
      <c r="XFC296" s="105"/>
      <c r="XFD296" s="105"/>
    </row>
    <row r="298" customFormat="false" ht="15" hidden="false" customHeight="false" outlineLevel="0" collapsed="false">
      <c r="XFC298" s="105"/>
      <c r="XFD298" s="105"/>
    </row>
    <row r="300" customFormat="false" ht="15" hidden="false" customHeight="false" outlineLevel="0" collapsed="false">
      <c r="XFC300" s="105"/>
      <c r="XFD300" s="105"/>
    </row>
    <row r="301" customFormat="false" ht="15" hidden="false" customHeight="false" outlineLevel="0" collapsed="false">
      <c r="XFC301" s="105"/>
      <c r="XFD301" s="105"/>
    </row>
    <row r="304" customFormat="false" ht="15" hidden="false" customHeight="false" outlineLevel="0" collapsed="false">
      <c r="XFC304" s="105"/>
      <c r="XFD304" s="105"/>
    </row>
    <row r="305" customFormat="false" ht="15" hidden="false" customHeight="false" outlineLevel="0" collapsed="false">
      <c r="XFC305" s="105"/>
      <c r="XFD305" s="105"/>
    </row>
    <row r="307" customFormat="false" ht="15" hidden="false" customHeight="false" outlineLevel="0" collapsed="false">
      <c r="XFC307" s="105"/>
      <c r="XFD307" s="105"/>
    </row>
    <row r="308" customFormat="false" ht="15" hidden="false" customHeight="false" outlineLevel="0" collapsed="false">
      <c r="XFC308" s="105"/>
      <c r="XFD308" s="105"/>
    </row>
    <row r="309" customFormat="false" ht="15" hidden="false" customHeight="false" outlineLevel="0" collapsed="false">
      <c r="XFC309" s="105"/>
      <c r="XFD309" s="105"/>
    </row>
    <row r="310" customFormat="false" ht="15" hidden="false" customHeight="false" outlineLevel="0" collapsed="false">
      <c r="XFC310" s="105"/>
      <c r="XFD310" s="105"/>
    </row>
    <row r="313" customFormat="false" ht="15" hidden="false" customHeight="false" outlineLevel="0" collapsed="false">
      <c r="XFC313" s="105"/>
      <c r="XFD313" s="105"/>
    </row>
    <row r="314" customFormat="false" ht="15" hidden="false" customHeight="false" outlineLevel="0" collapsed="false">
      <c r="XFC314" s="105"/>
      <c r="XFD314" s="105"/>
    </row>
    <row r="315" customFormat="false" ht="15" hidden="false" customHeight="false" outlineLevel="0" collapsed="false">
      <c r="XFC315" s="105"/>
      <c r="XFD315" s="105"/>
    </row>
    <row r="325" customFormat="false" ht="15" hidden="false" customHeight="false" outlineLevel="0" collapsed="false">
      <c r="XFC325" s="105"/>
      <c r="XFD325" s="105"/>
    </row>
    <row r="329" customFormat="false" ht="15" hidden="false" customHeight="false" outlineLevel="0" collapsed="false">
      <c r="XFC329" s="140"/>
      <c r="XFD329" s="140"/>
    </row>
    <row r="339" customFormat="false" ht="15" hidden="false" customHeight="false" outlineLevel="0" collapsed="false">
      <c r="XFC339" s="105"/>
      <c r="XFD339" s="105"/>
    </row>
    <row r="346" customFormat="false" ht="15" hidden="false" customHeight="false" outlineLevel="0" collapsed="false">
      <c r="XFC346" s="105"/>
      <c r="XFD346" s="105"/>
    </row>
    <row r="352" customFormat="false" ht="15" hidden="false" customHeight="false" outlineLevel="0" collapsed="false">
      <c r="XFC352" s="2"/>
      <c r="XFD352" s="2"/>
    </row>
    <row r="353" customFormat="false" ht="15" hidden="false" customHeight="false" outlineLevel="0" collapsed="false">
      <c r="XFC353" s="2"/>
      <c r="XFD353" s="2"/>
    </row>
    <row r="354" customFormat="false" ht="15" hidden="false" customHeight="false" outlineLevel="0" collapsed="false">
      <c r="XFC354" s="2"/>
      <c r="XFD354" s="2"/>
    </row>
    <row r="355" customFormat="false" ht="15" hidden="false" customHeight="false" outlineLevel="0" collapsed="false">
      <c r="XFC355" s="2"/>
      <c r="XFD355" s="2"/>
    </row>
  </sheetData>
  <mergeCells count="48">
    <mergeCell ref="A1:N11"/>
    <mergeCell ref="A12:J13"/>
    <mergeCell ref="K12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11:B111"/>
    <mergeCell ref="A112:N112"/>
    <mergeCell ref="A113:B113"/>
    <mergeCell ref="C113:D113"/>
    <mergeCell ref="J113:N113"/>
    <mergeCell ref="A114:B114"/>
    <mergeCell ref="C114:D114"/>
    <mergeCell ref="F114:G114"/>
    <mergeCell ref="H114:I114"/>
    <mergeCell ref="J114:K114"/>
    <mergeCell ref="L114:N114"/>
    <mergeCell ref="A115:D117"/>
    <mergeCell ref="F115:G115"/>
    <mergeCell ref="H115:I115"/>
    <mergeCell ref="J115:K115"/>
    <mergeCell ref="L115:N115"/>
    <mergeCell ref="F116:G116"/>
    <mergeCell ref="H116:I116"/>
    <mergeCell ref="J116:K116"/>
    <mergeCell ref="L116:N116"/>
  </mergeCells>
  <conditionalFormatting sqref="N20:N110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H76" activeCellId="0" sqref="H7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11.12"/>
    <col collapsed="false" customWidth="true" hidden="false" outlineLevel="0" max="16384" min="16381" style="1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1"/>
      <c r="B2" s="142" t="s">
        <v>214</v>
      </c>
      <c r="C2" s="142"/>
      <c r="D2" s="142"/>
      <c r="E2" s="142"/>
    </row>
    <row r="3" customFormat="false" ht="15.75" hidden="false" customHeight="false" outlineLevel="0" collapsed="false">
      <c r="B3" s="142"/>
      <c r="C3" s="142"/>
      <c r="D3" s="142"/>
      <c r="E3" s="142"/>
    </row>
    <row r="4" customFormat="false" ht="15.75" hidden="false" customHeight="false" outlineLevel="0" collapsed="false">
      <c r="B4" s="142"/>
      <c r="C4" s="142"/>
      <c r="D4" s="142"/>
      <c r="E4" s="142"/>
    </row>
    <row r="5" customFormat="false" ht="15.75" hidden="false" customHeight="false" outlineLevel="0" collapsed="false">
      <c r="B5" s="142"/>
      <c r="C5" s="142"/>
      <c r="D5" s="142"/>
      <c r="E5" s="142"/>
    </row>
    <row r="6" customFormat="false" ht="15.75" hidden="false" customHeight="false" outlineLevel="0" collapsed="false">
      <c r="B6" s="142"/>
      <c r="C6" s="142"/>
      <c r="D6" s="142"/>
      <c r="E6" s="142"/>
    </row>
    <row r="7" customFormat="false" ht="23.6" hidden="false" customHeight="true" outlineLevel="0" collapsed="false">
      <c r="B7" s="142"/>
      <c r="C7" s="142"/>
      <c r="D7" s="142"/>
      <c r="E7" s="142"/>
    </row>
    <row r="8" customFormat="false" ht="15.75" hidden="false" customHeight="true" outlineLevel="0" collapsed="false">
      <c r="B8" s="143" t="s">
        <v>215</v>
      </c>
      <c r="C8" s="143"/>
      <c r="D8" s="143"/>
      <c r="E8" s="143"/>
    </row>
    <row r="9" customFormat="false" ht="15" hidden="false" customHeight="true" outlineLevel="0" collapsed="false">
      <c r="B9" s="144" t="s">
        <v>216</v>
      </c>
      <c r="C9" s="144"/>
      <c r="D9" s="145" t="s">
        <v>2</v>
      </c>
      <c r="E9" s="145"/>
    </row>
    <row r="10" customFormat="false" ht="15" hidden="false" customHeight="true" outlineLevel="0" collapsed="false">
      <c r="B10" s="144" t="s">
        <v>217</v>
      </c>
      <c r="C10" s="144"/>
      <c r="D10" s="145"/>
      <c r="E10" s="145"/>
    </row>
    <row r="11" customFormat="false" ht="16.5" hidden="false" customHeight="false" outlineLevel="0" collapsed="false">
      <c r="B11" s="146" t="s">
        <v>17</v>
      </c>
      <c r="C11" s="147" t="s">
        <v>218</v>
      </c>
      <c r="D11" s="147" t="s">
        <v>219</v>
      </c>
      <c r="E11" s="148" t="s">
        <v>20</v>
      </c>
    </row>
    <row r="12" customFormat="false" ht="15.75" hidden="false" customHeight="true" outlineLevel="0" collapsed="false">
      <c r="B12" s="149" t="n">
        <v>2</v>
      </c>
      <c r="C12" s="150" t="str">
        <f aca="false">VLOOKUP(B12,'MEDIÇÃO 5'!$A$20:$C$111,2,0)</f>
        <v>SERVIÇOS PRELIMINARES</v>
      </c>
      <c r="D12" s="151"/>
      <c r="E12" s="152"/>
    </row>
    <row r="13" customFormat="false" ht="15.75" hidden="false" customHeight="true" outlineLevel="0" collapsed="false">
      <c r="B13" s="153"/>
      <c r="C13" s="154" t="s">
        <v>45</v>
      </c>
      <c r="D13" s="155" t="s">
        <v>46</v>
      </c>
      <c r="E13" s="156" t="n">
        <f aca="false">SUM(D14:D14)</f>
        <v>49.53</v>
      </c>
    </row>
    <row r="14" customFormat="false" ht="15" hidden="false" customHeight="true" outlineLevel="0" collapsed="false">
      <c r="B14" s="157" t="s">
        <v>220</v>
      </c>
      <c r="C14" s="157"/>
      <c r="D14" s="158" t="n">
        <v>49.53</v>
      </c>
      <c r="E14" s="156"/>
    </row>
    <row r="15" customFormat="false" ht="15" hidden="false" customHeight="true" outlineLevel="0" collapsed="false">
      <c r="B15" s="153" t="s">
        <v>56</v>
      </c>
      <c r="C15" s="154" t="str">
        <f aca="false">VLOOKUP(B15,'MEDIÇÃO 5'!$A$20:$C$111,2,0)</f>
        <v>Demolição de piso granilite</v>
      </c>
      <c r="D15" s="155" t="str">
        <f aca="false">VLOOKUP(B15,'MEDIÇÃO 5'!$A$20:$C$98,3,0)</f>
        <v>m2</v>
      </c>
      <c r="E15" s="156" t="n">
        <f aca="false">SUM(D16:D16)</f>
        <v>38.23</v>
      </c>
    </row>
    <row r="16" customFormat="false" ht="15" hidden="false" customHeight="true" outlineLevel="0" collapsed="false">
      <c r="B16" s="157" t="s">
        <v>221</v>
      </c>
      <c r="C16" s="157"/>
      <c r="D16" s="158" t="n">
        <v>38.23</v>
      </c>
      <c r="E16" s="156"/>
    </row>
    <row r="17" customFormat="false" ht="16.5" hidden="false" customHeight="false" outlineLevel="0" collapsed="false">
      <c r="B17" s="157"/>
      <c r="C17" s="157"/>
      <c r="D17" s="157"/>
      <c r="E17" s="157"/>
    </row>
    <row r="18" customFormat="false" ht="15" hidden="false" customHeight="false" outlineLevel="0" collapsed="false">
      <c r="B18" s="149" t="n">
        <v>3</v>
      </c>
      <c r="C18" s="150" t="str">
        <f aca="false">VLOOKUP(B18,'MEDIÇÃO 5'!$A$20:$C$111,2,0)</f>
        <v>PAREDES E PAINÉIS</v>
      </c>
      <c r="D18" s="151"/>
      <c r="E18" s="152"/>
    </row>
    <row r="19" customFormat="false" ht="27.35" hidden="false" customHeight="false" outlineLevel="0" collapsed="false">
      <c r="B19" s="153" t="s">
        <v>75</v>
      </c>
      <c r="C19" s="154" t="str">
        <f aca="false">VLOOKUP(B19,'MEDIÇÃO 5'!$A$20:$C$111,2,0)</f>
        <v>Parede com placas de gesso acartonado (DRYWALL), para uso interno, com duas faces simples e estrutura metálica com guias duplas, com vãos.</v>
      </c>
      <c r="D19" s="155" t="str">
        <f aca="false">VLOOKUP(B19,'MEDIÇÃO 5'!$A$20:$C$98,3,0)</f>
        <v>m2</v>
      </c>
      <c r="E19" s="156" t="n">
        <f aca="false">SUM(D20:D20)</f>
        <v>7.14</v>
      </c>
    </row>
    <row r="20" customFormat="false" ht="15" hidden="false" customHeight="true" outlineLevel="0" collapsed="false">
      <c r="B20" s="157" t="s">
        <v>222</v>
      </c>
      <c r="C20" s="157"/>
      <c r="D20" s="158" t="n">
        <v>7.14</v>
      </c>
      <c r="E20" s="156"/>
    </row>
    <row r="21" customFormat="false" ht="15" hidden="false" customHeight="false" outlineLevel="0" collapsed="false">
      <c r="B21" s="157"/>
      <c r="C21" s="157"/>
      <c r="D21" s="157"/>
      <c r="E21" s="157"/>
    </row>
    <row r="22" customFormat="false" ht="15" hidden="false" customHeight="false" outlineLevel="0" collapsed="false">
      <c r="B22" s="149" t="n">
        <v>4</v>
      </c>
      <c r="C22" s="150" t="str">
        <f aca="false">VLOOKUP(B22,'MEDIÇÃO 5'!$A$20:$C$111,2,0)</f>
        <v>ESQUADRIAS DE MADEIRA</v>
      </c>
      <c r="D22" s="151"/>
      <c r="E22" s="152"/>
    </row>
    <row r="23" customFormat="false" ht="27.35" hidden="false" customHeight="false" outlineLevel="0" collapsed="false">
      <c r="B23" s="153" t="s">
        <v>78</v>
      </c>
      <c r="C23" s="154" t="str">
        <f aca="false">VLOOKUP(B23,'MEDIÇÃO 5'!$A$20:$C$111,2,0)</f>
        <v>Marco de madeira de lei de 1ª (Peroba, Ipê, Angelim Pedra ou equivalente) com 15x3 cm de batente, nas dimensões de 0.80 x 2.10 m</v>
      </c>
      <c r="D23" s="155" t="str">
        <f aca="false">VLOOKUP(B23,'MEDIÇÃO 5'!$A$20:$C$98,3,0)</f>
        <v>und</v>
      </c>
      <c r="E23" s="156" t="n">
        <f aca="false">SUM(D24:D24)</f>
        <v>1</v>
      </c>
    </row>
    <row r="24" customFormat="false" ht="15" hidden="false" customHeight="true" outlineLevel="0" collapsed="false">
      <c r="B24" s="157" t="s">
        <v>223</v>
      </c>
      <c r="C24" s="157"/>
      <c r="D24" s="158" t="n">
        <v>1</v>
      </c>
      <c r="E24" s="156"/>
    </row>
    <row r="25" customFormat="false" ht="15" hidden="false" customHeight="false" outlineLevel="0" collapsed="false">
      <c r="B25" s="159"/>
      <c r="C25" s="159"/>
      <c r="D25" s="159"/>
      <c r="E25" s="159"/>
    </row>
    <row r="26" customFormat="false" ht="16.5" hidden="false" customHeight="false" outlineLevel="0" collapsed="false">
      <c r="B26" s="149" t="n">
        <v>8</v>
      </c>
      <c r="C26" s="150" t="str">
        <f aca="false">VLOOKUP(B26,'MEDIÇÃO 5'!$A$20:$C$111,2,0)</f>
        <v>INSTALAÇÕES HIDRO SANITÁRIAS</v>
      </c>
      <c r="D26" s="151"/>
      <c r="E26" s="152"/>
    </row>
    <row r="27" customFormat="false" ht="15" hidden="false" customHeight="false" outlineLevel="0" collapsed="false">
      <c r="B27" s="149" t="s">
        <v>116</v>
      </c>
      <c r="C27" s="150" t="str">
        <f aca="false">VLOOKUP(B27,'MEDIÇÃO 5'!$A$20:$C$111,2,0)</f>
        <v>TORNEIRAS, REGISTRO, VÁLVULAS E METAIS</v>
      </c>
      <c r="D27" s="151"/>
      <c r="E27" s="152"/>
    </row>
    <row r="28" customFormat="false" ht="15" hidden="false" customHeight="false" outlineLevel="0" collapsed="false">
      <c r="B28" s="153" t="s">
        <v>118</v>
      </c>
      <c r="C28" s="160" t="str">
        <f aca="false">VLOOKUP(B28,'MEDIÇÃO 5'!$A$20:$C$111,2,0)</f>
        <v>Ponto de água fria (lavatório, tanque, pia de cozinha, etc...)</v>
      </c>
      <c r="D28" s="161" t="str">
        <f aca="false">VLOOKUP(B28,'MEDIÇÃO 5'!$A$20:$C$98,3,0)</f>
        <v>pt</v>
      </c>
      <c r="E28" s="158" t="n">
        <f aca="false">D29</f>
        <v>1</v>
      </c>
    </row>
    <row r="29" customFormat="false" ht="15" hidden="false" customHeight="true" outlineLevel="0" collapsed="false">
      <c r="B29" s="157" t="s">
        <v>224</v>
      </c>
      <c r="C29" s="157"/>
      <c r="D29" s="158" t="n">
        <v>1</v>
      </c>
      <c r="E29" s="158"/>
    </row>
    <row r="30" customFormat="false" ht="15" hidden="false" customHeight="false" outlineLevel="0" collapsed="false">
      <c r="B30" s="153" t="s">
        <v>121</v>
      </c>
      <c r="C30" s="160" t="str">
        <f aca="false">VLOOKUP(B30,'MEDIÇÃO 5'!$A$20:$C$111,2,0)</f>
        <v>Ponto para esgoto secundário (pia, lavatório, mictório, tanque, bidê, etc...)</v>
      </c>
      <c r="D30" s="161" t="str">
        <f aca="false">VLOOKUP(B30,'MEDIÇÃO 5'!$A$20:$C$98,3,0)</f>
        <v>pt</v>
      </c>
      <c r="E30" s="158" t="n">
        <f aca="false">D31</f>
        <v>1</v>
      </c>
    </row>
    <row r="31" customFormat="false" ht="15" hidden="false" customHeight="true" outlineLevel="0" collapsed="false">
      <c r="B31" s="157" t="s">
        <v>224</v>
      </c>
      <c r="C31" s="157"/>
      <c r="D31" s="158" t="n">
        <v>1</v>
      </c>
      <c r="E31" s="158"/>
    </row>
    <row r="32" customFormat="false" ht="15" hidden="false" customHeight="false" outlineLevel="0" collapsed="false">
      <c r="B32" s="153" t="s">
        <v>127</v>
      </c>
      <c r="C32" s="160" t="str">
        <f aca="false">VLOOKUP(B32,'MEDIÇÃO 5'!$A$20:$C$111,2,0)</f>
        <v>Torneira pressão cromada diam. 1/2" para pia, marcas de referência Fabrimar, Deca ou Docol</v>
      </c>
      <c r="D32" s="161" t="str">
        <f aca="false">VLOOKUP(B32,'MEDIÇÃO 5'!$A$20:$C$98,3,0)</f>
        <v>und</v>
      </c>
      <c r="E32" s="158" t="n">
        <f aca="false">D33</f>
        <v>1</v>
      </c>
    </row>
    <row r="33" customFormat="false" ht="15.75" hidden="false" customHeight="false" outlineLevel="0" collapsed="false">
      <c r="B33" s="162" t="s">
        <v>225</v>
      </c>
      <c r="C33" s="162"/>
      <c r="D33" s="158" t="n">
        <v>1</v>
      </c>
      <c r="E33" s="158"/>
    </row>
    <row r="34" customFormat="false" ht="16.5" hidden="false" customHeight="false" outlineLevel="0" collapsed="false">
      <c r="B34" s="157"/>
      <c r="C34" s="157"/>
      <c r="D34" s="157"/>
      <c r="E34" s="157"/>
    </row>
    <row r="35" customFormat="false" ht="15" hidden="false" customHeight="false" outlineLevel="0" collapsed="false">
      <c r="B35" s="149" t="n">
        <v>9</v>
      </c>
      <c r="C35" s="150" t="str">
        <f aca="false">VLOOKUP(B35,'MEDIÇÃO 5'!$A$20:$C$111,2,0)</f>
        <v>INSTALAÇÕES ELÉTRICAS</v>
      </c>
      <c r="D35" s="151"/>
      <c r="E35" s="152"/>
    </row>
    <row r="36" customFormat="false" ht="27.35" hidden="false" customHeight="false" outlineLevel="0" collapsed="false">
      <c r="B36" s="153" t="s">
        <v>130</v>
      </c>
      <c r="C36" s="154" t="str">
        <f aca="false">VLOOKUP(B36,'MEDIÇÃO 5'!$A$20:$C$111,2,0)</f>
        <v>Ponto padrão de tomada 2 pólos mais terra - considerando eletroduto PVC rígido de 3/4" inclusive conexões (5.0m), fio isolado PVC de 2.5mm2 (16.5m) e caixa pvc 4x2" (1 und)</v>
      </c>
      <c r="D36" s="155" t="str">
        <f aca="false">VLOOKUP(B36,'MEDIÇÃO 5'!$A$20:$C$98,3,0)</f>
        <v>und</v>
      </c>
      <c r="E36" s="158" t="n">
        <f aca="false">D37</f>
        <v>7</v>
      </c>
    </row>
    <row r="37" customFormat="false" ht="15" hidden="false" customHeight="true" outlineLevel="0" collapsed="false">
      <c r="B37" s="157" t="s">
        <v>226</v>
      </c>
      <c r="C37" s="157"/>
      <c r="D37" s="158" t="n">
        <v>7</v>
      </c>
      <c r="E37" s="158"/>
    </row>
    <row r="38" customFormat="false" ht="15" hidden="false" customHeight="false" outlineLevel="0" collapsed="false">
      <c r="B38" s="153" t="s">
        <v>132</v>
      </c>
      <c r="C38" s="154" t="str">
        <f aca="false">VLOOKUP(B38,'MEDIÇÃO 5'!$A$20:$C$111,2,0)</f>
        <v>Tomada padrão brasileiro linha branca, NBR 14136 2 polos + terra 10A/250V, com placa 4x2"</v>
      </c>
      <c r="D38" s="155" t="str">
        <f aca="false">VLOOKUP(B38,'MEDIÇÃO 5'!$A$20:$C$98,3,0)</f>
        <v>und</v>
      </c>
      <c r="E38" s="158" t="n">
        <f aca="false">D39</f>
        <v>7</v>
      </c>
    </row>
    <row r="39" customFormat="false" ht="15" hidden="false" customHeight="true" outlineLevel="0" collapsed="false">
      <c r="B39" s="157" t="s">
        <v>226</v>
      </c>
      <c r="C39" s="157"/>
      <c r="D39" s="158" t="n">
        <v>7</v>
      </c>
      <c r="E39" s="158"/>
    </row>
    <row r="40" customFormat="false" ht="27.35" hidden="false" customHeight="false" outlineLevel="0" collapsed="false">
      <c r="B40" s="153" t="s">
        <v>134</v>
      </c>
      <c r="C40" s="154" t="str">
        <f aca="false">VLOOKUP(B40,'MEDIÇÃO 5'!$A$20:$C$111,2,0)</f>
        <v>Ponto padrão de luz no teto - considerando eletroduto PVC rígido de 3/4" inclusive conexões (4.5m), fio isolado PVC de 2.5mm2 (16.2m) e caixa PVC 4x4" (1 und)</v>
      </c>
      <c r="D40" s="155" t="str">
        <f aca="false">VLOOKUP(B40,'MEDIÇÃO 5'!$A$20:$C$98,3,0)</f>
        <v>und</v>
      </c>
      <c r="E40" s="158" t="n">
        <f aca="false">D41</f>
        <v>3</v>
      </c>
    </row>
    <row r="41" customFormat="false" ht="15" hidden="false" customHeight="false" outlineLevel="0" collapsed="false">
      <c r="B41" s="162" t="s">
        <v>227</v>
      </c>
      <c r="C41" s="162"/>
      <c r="D41" s="158" t="n">
        <v>3</v>
      </c>
      <c r="E41" s="158"/>
    </row>
    <row r="42" customFormat="false" ht="40.4" hidden="false" customHeight="false" outlineLevel="0" collapsed="false">
      <c r="B42" s="153" t="s">
        <v>136</v>
      </c>
      <c r="C42" s="154" t="str">
        <f aca="false">VLOOKUP(B42,'MEDIÇÃO 5'!$A$20:$C$111,2,0)</f>
        <v>Ponto padrão de interruptor de 1 tecla simples e 1 tomada dois pólos mais terra 10A/250V - considerando eletroduto PVC rígido de 3/4" inclusive conexões (4.5m), fio isolado PVC de 2.5mm2 (19.4m) e caixa PVC 4x2" (1 und)</v>
      </c>
      <c r="D42" s="155" t="str">
        <f aca="false">VLOOKUP(B42,'MEDIÇÃO 5'!$A$20:$C$98,3,0)</f>
        <v>und</v>
      </c>
      <c r="E42" s="158" t="n">
        <f aca="false">D43</f>
        <v>1</v>
      </c>
    </row>
    <row r="43" customFormat="false" ht="15" hidden="false" customHeight="false" outlineLevel="0" collapsed="false">
      <c r="B43" s="162" t="s">
        <v>228</v>
      </c>
      <c r="C43" s="162"/>
      <c r="D43" s="158" t="n">
        <v>1</v>
      </c>
      <c r="E43" s="158"/>
    </row>
    <row r="44" customFormat="false" ht="40.4" hidden="false" customHeight="false" outlineLevel="0" collapsed="false">
      <c r="B44" s="153" t="s">
        <v>138</v>
      </c>
      <c r="C44" s="154" t="str">
        <f aca="false">VLOOKUP(B44,'MEDIÇÃO 5'!$A$20:$C$111,2,0)</f>
        <v>Interruptor de uma tecla simples 10A/250V e uma tomada 3 polos 10A/250V, padrão brasileiro, NBR 14136, linha branca, com placa 4x2"</v>
      </c>
      <c r="D44" s="155" t="str">
        <f aca="false">VLOOKUP(B44,'MEDIÇÃO 5'!$A$20:$C$98,3,0)</f>
        <v>und</v>
      </c>
      <c r="E44" s="158" t="n">
        <f aca="false">D45</f>
        <v>2</v>
      </c>
    </row>
    <row r="45" customFormat="false" ht="15" hidden="false" customHeight="false" outlineLevel="0" collapsed="false">
      <c r="B45" s="162" t="s">
        <v>229</v>
      </c>
      <c r="C45" s="162"/>
      <c r="D45" s="158" t="n">
        <v>2</v>
      </c>
      <c r="E45" s="158"/>
    </row>
    <row r="46" customFormat="false" ht="40.4" hidden="false" customHeight="false" outlineLevel="0" collapsed="false">
      <c r="B46" s="153" t="s">
        <v>140</v>
      </c>
      <c r="C46" s="154" t="str">
        <f aca="false">VLOOKUP(B46,'MEDIÇÃO 5'!$A$20:$C$111,2,0)</f>
        <v>Luminaria sobrepor compl., corpo ch. aço pintada branca, refletor, aletas parabólicas alum.alta pureza e refletância inclusive 2 lâmpadas LED T8 9/10W temp. de cor 5000k c/ 60cm - Ref. CS216AL-N - AMES, 1261 - LUMAVI OU EQUIVALENTE</v>
      </c>
      <c r="D46" s="155" t="str">
        <f aca="false">VLOOKUP(B46,'MEDIÇÃO 5'!$A$20:$C$98,3,0)</f>
        <v>und</v>
      </c>
      <c r="E46" s="158" t="n">
        <f aca="false">D47</f>
        <v>2</v>
      </c>
    </row>
    <row r="47" customFormat="false" ht="15" hidden="false" customHeight="false" outlineLevel="0" collapsed="false">
      <c r="B47" s="162" t="s">
        <v>230</v>
      </c>
      <c r="C47" s="162"/>
      <c r="D47" s="158" t="n">
        <v>2</v>
      </c>
      <c r="E47" s="158"/>
    </row>
    <row r="48" customFormat="false" ht="15" hidden="false" customHeight="false" outlineLevel="0" collapsed="false">
      <c r="B48" s="157"/>
      <c r="C48" s="157"/>
      <c r="D48" s="157"/>
      <c r="E48" s="157"/>
    </row>
    <row r="49" customFormat="false" ht="15" hidden="false" customHeight="false" outlineLevel="0" collapsed="false">
      <c r="B49" s="149" t="n">
        <v>10</v>
      </c>
      <c r="C49" s="150" t="str">
        <f aca="false">VLOOKUP(B49,'MEDIÇÃO 5'!$A$20:$C$111,2,0)</f>
        <v>PINTURA</v>
      </c>
      <c r="D49" s="151"/>
      <c r="E49" s="152"/>
    </row>
    <row r="50" customFormat="false" ht="15" hidden="false" customHeight="false" outlineLevel="0" collapsed="false">
      <c r="B50" s="149" t="s">
        <v>161</v>
      </c>
      <c r="C50" s="150" t="str">
        <f aca="false">VLOOKUP(B50,'MEDIÇÃO 5'!$A$20:$C$111,2,0)</f>
        <v>SOBRE PAREDES E FORROS</v>
      </c>
      <c r="D50" s="151"/>
      <c r="E50" s="152"/>
    </row>
    <row r="51" customFormat="false" ht="27.35" hidden="false" customHeight="false" outlineLevel="0" collapsed="false">
      <c r="B51" s="153" t="s">
        <v>163</v>
      </c>
      <c r="C51" s="154" t="str">
        <f aca="false">VLOOKUP(B51,'MEDIÇÃO 5'!$A$20:$C$111,2,0)</f>
        <v>Emassamento de paredes e forros, com duas demãos de massa acrílica, marcas de referência Suvinil, Coral ou Metalatex</v>
      </c>
      <c r="D51" s="155" t="str">
        <f aca="false">VLOOKUP(B51,'MEDIÇÃO 5'!$A$20:$C$98,3,0)</f>
        <v>m2</v>
      </c>
      <c r="E51" s="158" t="n">
        <f aca="false">D52</f>
        <v>87</v>
      </c>
    </row>
    <row r="52" customFormat="false" ht="15" hidden="false" customHeight="true" outlineLevel="0" collapsed="false">
      <c r="B52" s="157" t="s">
        <v>231</v>
      </c>
      <c r="C52" s="157"/>
      <c r="D52" s="158" t="n">
        <v>87</v>
      </c>
      <c r="E52" s="158"/>
    </row>
    <row r="53" customFormat="false" ht="40.4" hidden="false" customHeight="false" outlineLevel="0" collapsed="false">
      <c r="B53" s="153" t="s">
        <v>165</v>
      </c>
      <c r="C53" s="154" t="str">
        <f aca="false">VLOOKUP(B53,'MEDIÇÃO 5'!$A$20:$C$111,2,0)</f>
        <v>Pintura, sobre paredes e forros, aplicação manual, com duas demãos de tinta esmalte sintético, referência Suvinil, Coral e Metalatex, inclusive uma demão de liquido selador PVA, referência Suvinil, Coral ou Metalatex ou equivalente</v>
      </c>
      <c r="D53" s="155" t="str">
        <f aca="false">VLOOKUP(B53,'MEDIÇÃO 5'!$A$20:$C$98,3,0)</f>
        <v>m2</v>
      </c>
      <c r="E53" s="158" t="n">
        <f aca="false">D54</f>
        <v>87</v>
      </c>
    </row>
    <row r="54" customFormat="false" ht="15" hidden="false" customHeight="true" outlineLevel="0" collapsed="false">
      <c r="B54" s="157" t="s">
        <v>232</v>
      </c>
      <c r="C54" s="157"/>
      <c r="D54" s="158" t="n">
        <v>87</v>
      </c>
      <c r="E54" s="158"/>
    </row>
    <row r="55" customFormat="false" ht="15" hidden="false" customHeight="false" outlineLevel="0" collapsed="false">
      <c r="B55" s="149" t="s">
        <v>167</v>
      </c>
      <c r="C55" s="150" t="str">
        <f aca="false">VLOOKUP(B55,'MEDIÇÃO 5'!$A$20:$C$111,2,0)</f>
        <v>SOBRE MADEIRA</v>
      </c>
      <c r="D55" s="151"/>
      <c r="E55" s="152"/>
    </row>
    <row r="56" customFormat="false" ht="40.4" hidden="false" customHeight="false" outlineLevel="0" collapsed="false">
      <c r="B56" s="153" t="s">
        <v>169</v>
      </c>
      <c r="C56" s="160" t="str">
        <f aca="false">VLOOKUP(B56,'MEDIÇÃO 5'!$A$20:$C$111,2,0)</f>
        <v>Emassamento de esquadrias e elementos de madeira, com duas demãos de massa à base água, referência Suvinil, Coral, Sherwin Williams ou equivalente, inclusive uma demão de fundo nivelador alquídico branco, referência Suvinil, Coral ou Metalatex ou equivalente</v>
      </c>
      <c r="D56" s="161" t="str">
        <f aca="false">VLOOKUP(B56,'MEDIÇÃO 5'!$A$20:$C$98,3,0)</f>
        <v>m2</v>
      </c>
      <c r="E56" s="158" t="n">
        <f aca="false">D57</f>
        <v>9.8</v>
      </c>
    </row>
    <row r="57" customFormat="false" ht="15" hidden="false" customHeight="true" outlineLevel="0" collapsed="false">
      <c r="B57" s="157" t="s">
        <v>233</v>
      </c>
      <c r="C57" s="157"/>
      <c r="D57" s="158" t="n">
        <v>9.8</v>
      </c>
      <c r="E57" s="158"/>
    </row>
    <row r="58" customFormat="false" ht="40.4" hidden="false" customHeight="false" outlineLevel="0" collapsed="false">
      <c r="B58" s="153" t="s">
        <v>171</v>
      </c>
      <c r="C58" s="160" t="str">
        <f aca="false">VLOOKUP(B58,'MEDIÇÃO 5'!$A$20:$C$111,2,0)</f>
        <v>Pintura de esquadrias e elementos de madeira, aplicação manual, com duas demãos de tinta esmalte sintético referência Suvinil, Coral ou Metalatex, inclusive fundo branco nivelador, referência Suvinil, Coral e Metalatex ou equivalente</v>
      </c>
      <c r="D58" s="161" t="str">
        <f aca="false">VLOOKUP(B58,'MEDIÇÃO 5'!$A$20:$C$98,3,0)</f>
        <v>m2</v>
      </c>
      <c r="E58" s="158" t="n">
        <f aca="false">D59</f>
        <v>9.8</v>
      </c>
    </row>
    <row r="59" customFormat="false" ht="15" hidden="false" customHeight="true" outlineLevel="0" collapsed="false">
      <c r="B59" s="157" t="s">
        <v>234</v>
      </c>
      <c r="C59" s="157"/>
      <c r="D59" s="158" t="n">
        <v>9.8</v>
      </c>
      <c r="E59" s="158"/>
    </row>
    <row r="60" customFormat="false" ht="15" hidden="false" customHeight="false" outlineLevel="0" collapsed="false">
      <c r="B60" s="157"/>
      <c r="C60" s="157"/>
      <c r="D60" s="157"/>
      <c r="E60" s="157"/>
    </row>
    <row r="61" customFormat="false" ht="16.5" hidden="false" customHeight="false" outlineLevel="0" collapsed="false">
      <c r="B61" s="149" t="n">
        <v>11</v>
      </c>
      <c r="C61" s="150" t="str">
        <f aca="false">VLOOKUP(B61,'MEDIÇÃO 5'!$A$20:$C$111,2,0)</f>
        <v>TETOS E FORROS</v>
      </c>
      <c r="D61" s="151"/>
      <c r="E61" s="152"/>
    </row>
    <row r="62" customFormat="false" ht="15" hidden="false" customHeight="false" outlineLevel="0" collapsed="false">
      <c r="B62" s="153" t="s">
        <v>174</v>
      </c>
      <c r="C62" s="160" t="str">
        <f aca="false">VLOOKUP(B62,'MEDIÇÃO 5'!$A$20:$C$111,2,0)</f>
        <v>Forro de gesso acabamento tipo liso</v>
      </c>
      <c r="D62" s="161" t="str">
        <f aca="false">VLOOKUP(B62,'MEDIÇÃO 5'!$A$20:$C$98,3,0)</f>
        <v>m2</v>
      </c>
      <c r="E62" s="163" t="n">
        <f aca="false">D63</f>
        <v>100</v>
      </c>
    </row>
    <row r="63" customFormat="false" ht="15" hidden="false" customHeight="true" outlineLevel="0" collapsed="false">
      <c r="B63" s="164" t="s">
        <v>235</v>
      </c>
      <c r="C63" s="164"/>
      <c r="D63" s="158" t="n">
        <v>100</v>
      </c>
      <c r="E63" s="163"/>
    </row>
    <row r="64" customFormat="false" ht="16.5" hidden="false" customHeight="false" outlineLevel="0" collapsed="false">
      <c r="B64" s="165"/>
      <c r="C64" s="165"/>
      <c r="D64" s="165"/>
      <c r="E64" s="165"/>
    </row>
    <row r="65" customFormat="false" ht="15" hidden="false" customHeight="false" outlineLevel="0" collapsed="false">
      <c r="B65" s="149" t="n">
        <v>12</v>
      </c>
      <c r="C65" s="150" t="str">
        <f aca="false">VLOOKUP(B65,'MEDIÇÃO 5'!$A$20:$C$111,2,0)</f>
        <v>REDE DE LÓGICA</v>
      </c>
      <c r="D65" s="151"/>
      <c r="E65" s="152"/>
    </row>
    <row r="66" customFormat="false" ht="15" hidden="false" customHeight="false" outlineLevel="0" collapsed="false">
      <c r="B66" s="153" t="s">
        <v>177</v>
      </c>
      <c r="C66" s="154" t="str">
        <f aca="false">VLOOKUP(B66,'MEDIÇÃO 5'!$A$20:$C$111,2,0)</f>
        <v>Espelho 4" x 2" com conector RJ 45 fêmea CAT. 5e</v>
      </c>
      <c r="D66" s="155" t="str">
        <f aca="false">VLOOKUP(B66,'MEDIÇÃO 5'!$A$20:$C$98,3,0)</f>
        <v>und</v>
      </c>
      <c r="E66" s="163" t="n">
        <f aca="false">D67</f>
        <v>1</v>
      </c>
    </row>
    <row r="67" customFormat="false" ht="15" hidden="false" customHeight="true" outlineLevel="0" collapsed="false">
      <c r="B67" s="164" t="s">
        <v>236</v>
      </c>
      <c r="C67" s="164"/>
      <c r="D67" s="158" t="n">
        <v>1</v>
      </c>
      <c r="E67" s="163"/>
    </row>
    <row r="68" customFormat="false" ht="15" hidden="false" customHeight="false" outlineLevel="0" collapsed="false">
      <c r="B68" s="153" t="s">
        <v>179</v>
      </c>
      <c r="C68" s="154" t="str">
        <f aca="false">VLOOKUP(B68,'MEDIÇÃO 5'!$A$20:$C$111,2,0)</f>
        <v>Conector RJ 45 macho</v>
      </c>
      <c r="D68" s="155" t="str">
        <f aca="false">VLOOKUP(B68,'MEDIÇÃO 5'!$A$20:$C$111,3,0)</f>
        <v>und</v>
      </c>
      <c r="E68" s="163" t="n">
        <f aca="false">D69</f>
        <v>100</v>
      </c>
    </row>
    <row r="69" customFormat="false" ht="15" hidden="false" customHeight="true" outlineLevel="0" collapsed="false">
      <c r="B69" s="164" t="s">
        <v>237</v>
      </c>
      <c r="C69" s="164"/>
      <c r="D69" s="158" t="n">
        <v>100</v>
      </c>
      <c r="E69" s="163"/>
    </row>
    <row r="70" customFormat="false" ht="15" hidden="false" customHeight="false" outlineLevel="0" collapsed="false">
      <c r="B70" s="153" t="s">
        <v>181</v>
      </c>
      <c r="C70" s="154" t="str">
        <f aca="false">VLOOKUP(B70,'MEDIÇÃO 5'!$A$20:$C$111,2,0)</f>
        <v>Fornecimento e instalação de Cabo de rede par trançado 4 pares Categoria 5e</v>
      </c>
      <c r="D70" s="155" t="str">
        <f aca="false">VLOOKUP(B70,'MEDIÇÃO 5'!$A$20:$C$111,3,0)</f>
        <v>m</v>
      </c>
      <c r="E70" s="163" t="n">
        <f aca="false">D71</f>
        <v>42</v>
      </c>
    </row>
    <row r="71" customFormat="false" ht="15" hidden="false" customHeight="true" outlineLevel="0" collapsed="false">
      <c r="B71" s="164" t="s">
        <v>238</v>
      </c>
      <c r="C71" s="164"/>
      <c r="D71" s="158" t="n">
        <v>42</v>
      </c>
      <c r="E71" s="163"/>
    </row>
    <row r="72" customFormat="false" ht="15" hidden="false" customHeight="false" outlineLevel="0" collapsed="false">
      <c r="B72" s="165"/>
      <c r="C72" s="165"/>
      <c r="D72" s="165"/>
      <c r="E72" s="165"/>
    </row>
    <row r="73" customFormat="false" ht="16.5" hidden="false" customHeight="false" outlineLevel="0" collapsed="false">
      <c r="B73" s="149" t="n">
        <v>13</v>
      </c>
      <c r="C73" s="150" t="str">
        <f aca="false">VLOOKUP(B73,'MEDIÇÃO 5'!$A$20:$C$111,2,0)</f>
        <v>SERVIÇOS COMPLEMENTARES</v>
      </c>
      <c r="D73" s="151"/>
      <c r="E73" s="152"/>
    </row>
    <row r="74" customFormat="false" ht="40.4" hidden="false" customHeight="false" outlineLevel="0" collapsed="false">
      <c r="B74" s="159" t="s">
        <v>192</v>
      </c>
      <c r="C74" s="160" t="str">
        <f aca="false">VLOOKUP(B74,'MEDIÇÃO 5'!$A$20:$C$111,2,0)</f>
        <v>Índice de preço para remoção de entulho decorrente da execução de obras (Classe A CONAMA - NBR 10.004 - Classe II-B), incluindo aluguel da caçamba, carga, transporte e descarga em área licenciada</v>
      </c>
      <c r="D74" s="161" t="str">
        <f aca="false">VLOOKUP(B74,'MEDIÇÃO 5'!$A$20:$C$110,3,0)</f>
        <v>m3</v>
      </c>
      <c r="E74" s="163" t="n">
        <f aca="false">D75</f>
        <v>10</v>
      </c>
    </row>
    <row r="75" customFormat="false" ht="15" hidden="false" customHeight="true" outlineLevel="0" collapsed="false">
      <c r="B75" s="157" t="s">
        <v>239</v>
      </c>
      <c r="C75" s="157"/>
      <c r="D75" s="158" t="n">
        <v>10</v>
      </c>
      <c r="E75" s="163"/>
    </row>
    <row r="76" customFormat="false" ht="16.5" hidden="false" customHeight="false" outlineLevel="0" collapsed="false">
      <c r="B76" s="159"/>
      <c r="C76" s="159"/>
      <c r="D76" s="159"/>
      <c r="E76" s="159"/>
    </row>
    <row r="77" customFormat="false" ht="16.5" hidden="false" customHeight="false" outlineLevel="0" collapsed="false">
      <c r="B77" s="149" t="n">
        <v>14</v>
      </c>
      <c r="C77" s="150" t="str">
        <f aca="false">VLOOKUP(B77,'MEDIÇÃO 5'!$A$20:$C$111,2,0)</f>
        <v>ADMINISTRAÇÃO LOCAL</v>
      </c>
      <c r="D77" s="151"/>
      <c r="E77" s="152"/>
    </row>
    <row r="78" customFormat="false" ht="15" hidden="false" customHeight="false" outlineLevel="0" collapsed="false">
      <c r="B78" s="153" t="s">
        <v>199</v>
      </c>
      <c r="C78" s="160" t="str">
        <f aca="false">VLOOKUP(B78,'MEDIÇÃO 5'!$A$20:$C$111,2,0)</f>
        <v>Administração local</v>
      </c>
      <c r="D78" s="161" t="str">
        <f aca="false">VLOOKUP(B78,'MEDIÇÃO 5'!$A$20:$C$110,3,0)</f>
        <v>und</v>
      </c>
      <c r="E78" s="166" t="n">
        <f aca="false">SUM(D79)</f>
        <v>0.055943337</v>
      </c>
    </row>
    <row r="79" customFormat="false" ht="26.1" hidden="false" customHeight="true" outlineLevel="0" collapsed="false">
      <c r="B79" s="167" t="s">
        <v>240</v>
      </c>
      <c r="C79" s="167"/>
      <c r="D79" s="161" t="n">
        <v>0.055943337</v>
      </c>
      <c r="E79" s="166"/>
    </row>
    <row r="80" customFormat="false" ht="15" hidden="false" customHeight="false" outlineLevel="0" collapsed="false">
      <c r="C80" s="135"/>
    </row>
    <row r="81" customFormat="false" ht="15" hidden="false" customHeight="false" outlineLevel="0" collapsed="false">
      <c r="C81" s="135"/>
    </row>
    <row r="82" customFormat="false" ht="15" hidden="false" customHeight="false" outlineLevel="0" collapsed="false">
      <c r="C82" s="135"/>
    </row>
    <row r="83" customFormat="false" ht="15" hidden="false" customHeight="false" outlineLevel="0" collapsed="false">
      <c r="C83" s="135"/>
    </row>
    <row r="84" customFormat="false" ht="15" hidden="false" customHeight="false" outlineLevel="0" collapsed="false">
      <c r="C84" s="135"/>
    </row>
    <row r="85" customFormat="false" ht="15" hidden="false" customHeight="false" outlineLevel="0" collapsed="false">
      <c r="C85" s="135" t="s">
        <v>241</v>
      </c>
    </row>
    <row r="86" customFormat="false" ht="15" hidden="false" customHeight="false" outlineLevel="0" collapsed="false">
      <c r="C86" s="131" t="s">
        <v>209</v>
      </c>
    </row>
    <row r="87" customFormat="false" ht="15" hidden="false" customHeight="false" outlineLevel="0" collapsed="false">
      <c r="C87" s="135" t="s">
        <v>210</v>
      </c>
    </row>
    <row r="88" customFormat="false" ht="15" hidden="false" customHeight="false" outlineLevel="0" collapsed="false">
      <c r="C88" s="135" t="s">
        <v>211</v>
      </c>
    </row>
    <row r="89" customFormat="false" ht="15" hidden="false" customHeight="false" outlineLevel="0" collapsed="false">
      <c r="C89" s="135" t="s">
        <v>212</v>
      </c>
    </row>
    <row r="90" customFormat="false" ht="15" hidden="false" customHeight="false" outlineLevel="0" collapsed="false">
      <c r="C90" s="135" t="s">
        <v>213</v>
      </c>
    </row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0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19:E20"/>
    <mergeCell ref="B20:C20"/>
    <mergeCell ref="B21:E21"/>
    <mergeCell ref="E23:E24"/>
    <mergeCell ref="B24:C24"/>
    <mergeCell ref="B25:E25"/>
    <mergeCell ref="E28:E29"/>
    <mergeCell ref="B29:C29"/>
    <mergeCell ref="E30:E31"/>
    <mergeCell ref="B31:C31"/>
    <mergeCell ref="E32:E33"/>
    <mergeCell ref="B33:C33"/>
    <mergeCell ref="B34:E34"/>
    <mergeCell ref="E36:E37"/>
    <mergeCell ref="B37:C37"/>
    <mergeCell ref="E38:E39"/>
    <mergeCell ref="B39:C39"/>
    <mergeCell ref="E40:E41"/>
    <mergeCell ref="B41:C41"/>
    <mergeCell ref="E42:E43"/>
    <mergeCell ref="B43:C43"/>
    <mergeCell ref="E44:E45"/>
    <mergeCell ref="B45:C45"/>
    <mergeCell ref="E46:E47"/>
    <mergeCell ref="B47:C47"/>
    <mergeCell ref="B48:E48"/>
    <mergeCell ref="E51:E52"/>
    <mergeCell ref="B52:C52"/>
    <mergeCell ref="E53:E54"/>
    <mergeCell ref="B54:C54"/>
    <mergeCell ref="E56:E57"/>
    <mergeCell ref="B57:C57"/>
    <mergeCell ref="E58:E59"/>
    <mergeCell ref="B59:C59"/>
    <mergeCell ref="B60:E60"/>
    <mergeCell ref="E62:E63"/>
    <mergeCell ref="B63:C63"/>
    <mergeCell ref="B64:E64"/>
    <mergeCell ref="E66:E67"/>
    <mergeCell ref="B67:C67"/>
    <mergeCell ref="E68:E69"/>
    <mergeCell ref="B69:C69"/>
    <mergeCell ref="E70:E71"/>
    <mergeCell ref="B71:C71"/>
    <mergeCell ref="B72:E72"/>
    <mergeCell ref="E74:E75"/>
    <mergeCell ref="B75:C75"/>
    <mergeCell ref="B76:E76"/>
    <mergeCell ref="E78:E79"/>
    <mergeCell ref="B79:C79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2024-10-16T14:25:03Z</cp:lastPrinted>
  <dcterms:modified xsi:type="dcterms:W3CDTF">2024-10-16T14:25:10Z</dcterms:modified>
  <cp:revision>119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DA45696A3576470AA0CAE9E6FF6861CC_12</vt:lpwstr>
  </property>
  <property fmtid="{D5CDD505-2E9C-101B-9397-08002B2CF9AE}" pid="3" name="KSOProductBuildVer">
    <vt:lpwstr>1046-12.2.0.17545</vt:lpwstr>
  </property>
</Properties>
</file>